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ведомственная2025!$A$1:$G$205</definedName>
    <definedName name="_xlnm.Print_Area" localSheetId="1">доходы2025!$A$1:$C$70</definedName>
    <definedName name="_xlnm.Print_Area" localSheetId="4">'МЦП По ЦСР2025'!$A$1:$D$159</definedName>
    <definedName name="_xlnm.Print_Area" localSheetId="3">функциональн.2025!$A$1:$D$53</definedName>
  </definedNames>
  <calcPr calcId="124519"/>
</workbook>
</file>

<file path=xl/calcChain.xml><?xml version="1.0" encoding="utf-8"?>
<calcChain xmlns="http://schemas.openxmlformats.org/spreadsheetml/2006/main">
  <c r="D115" i="29"/>
  <c r="D78"/>
  <c r="D79"/>
  <c r="D80"/>
  <c r="G170" i="20"/>
  <c r="D26" i="29" l="1"/>
  <c r="D61"/>
  <c r="D85"/>
  <c r="D84" s="1"/>
  <c r="D82" s="1"/>
  <c r="D126"/>
  <c r="D135"/>
  <c r="D28"/>
  <c r="D133"/>
  <c r="D130" s="1"/>
  <c r="D90"/>
  <c r="D27" i="24"/>
  <c r="G135" i="20"/>
  <c r="G110"/>
  <c r="G109" s="1"/>
  <c r="G108" s="1"/>
  <c r="G107" s="1"/>
  <c r="G91"/>
  <c r="G45"/>
  <c r="G47"/>
  <c r="C48" i="21"/>
  <c r="D147" i="29"/>
  <c r="G94" i="20"/>
  <c r="G44" l="1"/>
  <c r="G43" s="1"/>
  <c r="G42" s="1"/>
  <c r="D36" i="24"/>
  <c r="G134" i="20" l="1"/>
  <c r="D40" i="24"/>
  <c r="D38"/>
  <c r="G142" i="20"/>
  <c r="G104"/>
  <c r="G103" s="1"/>
  <c r="G102" s="1"/>
  <c r="G68"/>
  <c r="G67" s="1"/>
  <c r="G65"/>
  <c r="G64" s="1"/>
  <c r="G57"/>
  <c r="G55" s="1"/>
  <c r="G56"/>
  <c r="C66" i="21"/>
  <c r="G121" i="20"/>
  <c r="G120" s="1"/>
  <c r="C49" i="21"/>
  <c r="D37" i="29"/>
  <c r="G88" i="20"/>
  <c r="G98"/>
  <c r="C64" i="21"/>
  <c r="C63" s="1"/>
  <c r="D122" i="29"/>
  <c r="D120"/>
  <c r="D119" s="1"/>
  <c r="D117"/>
  <c r="D116" s="1"/>
  <c r="D43" i="24"/>
  <c r="G30" i="20"/>
  <c r="G29" s="1"/>
  <c r="C29" i="21"/>
  <c r="D113" i="29"/>
  <c r="D111"/>
  <c r="D107"/>
  <c r="D106" s="1"/>
  <c r="G144" i="20"/>
  <c r="G117"/>
  <c r="G115"/>
  <c r="G96"/>
  <c r="G185"/>
  <c r="C35" i="21"/>
  <c r="C59"/>
  <c r="D136" i="29"/>
  <c r="G157" i="20"/>
  <c r="G156" s="1"/>
  <c r="C61" i="21"/>
  <c r="D74" i="29"/>
  <c r="G61" i="20"/>
  <c r="G60"/>
  <c r="G59" s="1"/>
  <c r="D104" i="29"/>
  <c r="D52" i="24"/>
  <c r="D49"/>
  <c r="G199" i="20"/>
  <c r="G184"/>
  <c r="F142" i="29"/>
  <c r="E142"/>
  <c r="G40" i="20"/>
  <c r="C57" i="21"/>
  <c r="G101" i="20" l="1"/>
  <c r="G100" s="1"/>
  <c r="C56" i="21"/>
  <c r="D110" i="29"/>
  <c r="D109" s="1"/>
  <c r="G114" i="20"/>
  <c r="G113" s="1"/>
  <c r="G119"/>
  <c r="G112" l="1"/>
  <c r="C54" i="21"/>
  <c r="C53" s="1"/>
  <c r="D70" i="29" l="1"/>
  <c r="G192" i="20"/>
  <c r="D83" i="29" l="1"/>
  <c r="G188" i="20"/>
  <c r="G187"/>
  <c r="G35"/>
  <c r="G34" s="1"/>
  <c r="G173"/>
  <c r="G172" l="1"/>
  <c r="G171" s="1"/>
  <c r="D25" i="26"/>
  <c r="D24" s="1"/>
  <c r="D149" i="29"/>
  <c r="D146" s="1"/>
  <c r="G74" i="20" l="1"/>
  <c r="G73" s="1"/>
  <c r="G72" s="1"/>
  <c r="G71" s="1"/>
  <c r="G70" s="1"/>
  <c r="D28" i="26" l="1"/>
  <c r="D27" l="1"/>
  <c r="D23" s="1"/>
  <c r="G136" i="20"/>
  <c r="C24" i="21"/>
  <c r="C51"/>
  <c r="C47" s="1"/>
  <c r="C46" s="1"/>
  <c r="C44"/>
  <c r="C43" s="1"/>
  <c r="C37" l="1"/>
  <c r="C41"/>
  <c r="C39" s="1"/>
  <c r="C32"/>
  <c r="C28"/>
  <c r="C23"/>
  <c r="G198" i="20"/>
  <c r="G197" s="1"/>
  <c r="G196" s="1"/>
  <c r="G195" s="1"/>
  <c r="G194" s="1"/>
  <c r="G168"/>
  <c r="G167" s="1"/>
  <c r="G166" s="1"/>
  <c r="G164"/>
  <c r="G163" s="1"/>
  <c r="G162" s="1"/>
  <c r="G152"/>
  <c r="G151" s="1"/>
  <c r="G140"/>
  <c r="G138"/>
  <c r="G132"/>
  <c r="G130" s="1"/>
  <c r="G129" s="1"/>
  <c r="G128" s="1"/>
  <c r="G131"/>
  <c r="G54"/>
  <c r="G53" s="1"/>
  <c r="G86"/>
  <c r="G85" s="1"/>
  <c r="G81"/>
  <c r="F153" i="29"/>
  <c r="E153"/>
  <c r="F152"/>
  <c r="E152"/>
  <c r="F148"/>
  <c r="F147" s="1"/>
  <c r="F146" s="1"/>
  <c r="E148"/>
  <c r="E147" s="1"/>
  <c r="E146" s="1"/>
  <c r="D144"/>
  <c r="D143" s="1"/>
  <c r="F140"/>
  <c r="E140"/>
  <c r="F138"/>
  <c r="E138"/>
  <c r="F137"/>
  <c r="E137"/>
  <c r="F129"/>
  <c r="F128" s="1"/>
  <c r="F127" s="1"/>
  <c r="E129"/>
  <c r="E128" s="1"/>
  <c r="E127" s="1"/>
  <c r="D128"/>
  <c r="D127" s="1"/>
  <c r="F111"/>
  <c r="F104" s="1"/>
  <c r="F103" s="1"/>
  <c r="F102" s="1"/>
  <c r="E111"/>
  <c r="E104" s="1"/>
  <c r="E103" s="1"/>
  <c r="E102" s="1"/>
  <c r="D103"/>
  <c r="D102" s="1"/>
  <c r="F101"/>
  <c r="F100" s="1"/>
  <c r="F99" s="1"/>
  <c r="F98" s="1"/>
  <c r="E101"/>
  <c r="E100" s="1"/>
  <c r="E99" s="1"/>
  <c r="E98" s="1"/>
  <c r="D100"/>
  <c r="D99" s="1"/>
  <c r="D98" s="1"/>
  <c r="F97"/>
  <c r="F96" s="1"/>
  <c r="F95" s="1"/>
  <c r="F94" s="1"/>
  <c r="E97"/>
  <c r="E96" s="1"/>
  <c r="E95" s="1"/>
  <c r="E94" s="1"/>
  <c r="D96"/>
  <c r="D95" s="1"/>
  <c r="D94" s="1"/>
  <c r="F89"/>
  <c r="F87" s="1"/>
  <c r="E89"/>
  <c r="E87" s="1"/>
  <c r="F86"/>
  <c r="F85" s="1"/>
  <c r="E86"/>
  <c r="E85" s="1"/>
  <c r="F72"/>
  <c r="F73"/>
  <c r="E73"/>
  <c r="E72"/>
  <c r="D72"/>
  <c r="D69" s="1"/>
  <c r="F68"/>
  <c r="E68"/>
  <c r="F67"/>
  <c r="E67"/>
  <c r="F66"/>
  <c r="F65" s="1"/>
  <c r="E66"/>
  <c r="E65" s="1"/>
  <c r="D66"/>
  <c r="D65" s="1"/>
  <c r="F64"/>
  <c r="F63" s="1"/>
  <c r="E64"/>
  <c r="E63" s="1"/>
  <c r="D63"/>
  <c r="D62" s="1"/>
  <c r="F60"/>
  <c r="F59" s="1"/>
  <c r="F58" s="1"/>
  <c r="F57" s="1"/>
  <c r="E60"/>
  <c r="E59" s="1"/>
  <c r="E58" s="1"/>
  <c r="E57" s="1"/>
  <c r="D59"/>
  <c r="D58" s="1"/>
  <c r="D57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36"/>
  <c r="F35" s="1"/>
  <c r="F34" s="1"/>
  <c r="F33" s="1"/>
  <c r="E36"/>
  <c r="E35" s="1"/>
  <c r="E34" s="1"/>
  <c r="E33" s="1"/>
  <c r="D35"/>
  <c r="D34" s="1"/>
  <c r="D33" s="1"/>
  <c r="F30"/>
  <c r="F29" s="1"/>
  <c r="F28" s="1"/>
  <c r="F27" s="1"/>
  <c r="E30"/>
  <c r="E29" s="1"/>
  <c r="E28" s="1"/>
  <c r="E27" s="1"/>
  <c r="D29"/>
  <c r="G126" i="20"/>
  <c r="G125" s="1"/>
  <c r="G124" s="1"/>
  <c r="G51"/>
  <c r="G50" s="1"/>
  <c r="D30" i="26"/>
  <c r="G33" i="20"/>
  <c r="G32" s="1"/>
  <c r="G82"/>
  <c r="G80" s="1"/>
  <c r="G150"/>
  <c r="G149" s="1"/>
  <c r="D34" i="24"/>
  <c r="D46"/>
  <c r="G155" i="20" l="1"/>
  <c r="D26" i="24"/>
  <c r="D27" i="29"/>
  <c r="G84" i="20"/>
  <c r="G79" s="1"/>
  <c r="F84" i="29"/>
  <c r="F83" s="1"/>
  <c r="F82" s="1"/>
  <c r="F136"/>
  <c r="F135" s="1"/>
  <c r="F126" s="1"/>
  <c r="G127" i="20"/>
  <c r="D68" i="29"/>
  <c r="D25" s="1"/>
  <c r="G106" i="20"/>
  <c r="G183"/>
  <c r="G182" s="1"/>
  <c r="G181" s="1"/>
  <c r="G49"/>
  <c r="G28"/>
  <c r="G27" s="1"/>
  <c r="F26" i="29"/>
  <c r="F69"/>
  <c r="E69"/>
  <c r="E62"/>
  <c r="E61" s="1"/>
  <c r="F62"/>
  <c r="F61" s="1"/>
  <c r="E136"/>
  <c r="E135" s="1"/>
  <c r="E126" s="1"/>
  <c r="E26"/>
  <c r="C34" i="21"/>
  <c r="C31" s="1"/>
  <c r="C22" s="1"/>
  <c r="E84" i="29"/>
  <c r="E83" s="1"/>
  <c r="E82" s="1"/>
  <c r="G148" i="20" l="1"/>
  <c r="G147" s="1"/>
  <c r="G154"/>
  <c r="G26"/>
  <c r="G78"/>
  <c r="G77" s="1"/>
  <c r="G123"/>
  <c r="F25" i="29"/>
  <c r="F154" s="1"/>
  <c r="F155" s="1"/>
  <c r="E25"/>
  <c r="E154" s="1"/>
  <c r="E155" s="1"/>
  <c r="C68" i="21"/>
  <c r="G25" i="20" l="1"/>
  <c r="D154" i="29"/>
</calcChain>
</file>

<file path=xl/sharedStrings.xml><?xml version="1.0" encoding="utf-8"?>
<sst xmlns="http://schemas.openxmlformats.org/spreadsheetml/2006/main" count="1467" uniqueCount="473">
  <si>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</si>
  <si>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</si>
  <si>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</si>
  <si>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</si>
  <si>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</si>
  <si>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</si>
  <si>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</si>
  <si>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</si>
  <si>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</si>
  <si>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</si>
  <si>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</si>
  <si>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</si>
  <si>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</si>
  <si>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</si>
  <si>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</si>
  <si>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</si>
  <si>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</si>
  <si>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</si>
  <si>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</si>
  <si>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</si>
  <si>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</si>
  <si>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</si>
  <si>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</si>
  <si>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</si>
  <si>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</si>
  <si>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</si>
  <si>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</si>
  <si>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</si>
  <si>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</si>
  <si>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</si>
  <si>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</si>
  <si>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</si>
  <si>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</si>
  <si>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</si>
  <si>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</si>
  <si>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</si>
  <si>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</si>
  <si>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</si>
  <si>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</si>
  <si>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</si>
  <si>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</si>
  <si>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</si>
  <si>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</si>
  <si>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</si>
  <si>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</si>
  <si>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</si>
  <si>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</si>
  <si>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</si>
  <si>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</si>
  <si>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</si>
  <si>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</si>
  <si>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</si>
  <si>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</si>
  <si>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</si>
  <si>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</si>
  <si>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</si>
  <si>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</si>
  <si>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</si>
  <si>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</si>
  <si>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</si>
  <si>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</si>
  <si>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</si>
  <si>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</si>
  <si>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</si>
  <si>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</si>
  <si>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</si>
  <si>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</si>
  <si>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</si>
  <si>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</si>
  <si>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</si>
  <si>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</si>
  <si>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</si>
  <si>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</si>
  <si>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</si>
  <si>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</si>
  <si>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</si>
  <si>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</si>
  <si>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</si>
  <si>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</si>
  <si>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</si>
  <si>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</si>
  <si>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</si>
  <si>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</si>
  <si>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</si>
  <si>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</si>
  <si>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</si>
  <si>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</si>
  <si>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</si>
  <si>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</si>
  <si>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</si>
  <si>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</si>
  <si>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</si>
  <si>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</si>
  <si>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</si>
  <si>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</si>
  <si>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</si>
  <si>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</si>
  <si>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</si>
  <si>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</si>
  <si>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</si>
  <si>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</si>
  <si>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</si>
  <si>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</si>
  <si>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</si>
  <si>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</si>
  <si>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</si>
  <si>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</si>
  <si>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</si>
  <si>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</si>
  <si>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</si>
  <si>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</si>
  <si>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</si>
  <si>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</si>
  <si>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</si>
  <si>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</si>
  <si>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</si>
  <si>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</si>
  <si>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</si>
  <si>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</si>
  <si>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</si>
  <si>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</si>
  <si>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</si>
  <si>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</si>
  <si>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</si>
  <si>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</si>
  <si>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</si>
  <si>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</si>
  <si>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</si>
  <si>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</si>
  <si>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</si>
  <si>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</si>
  <si>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</si>
  <si>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</si>
  <si>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</si>
  <si>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</si>
  <si>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</si>
  <si>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</si>
  <si>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</si>
  <si>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</si>
  <si>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</si>
  <si>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</si>
  <si>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</si>
  <si>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</si>
  <si>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</si>
  <si>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</si>
  <si>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</si>
  <si>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</si>
  <si>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</si>
  <si>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</si>
  <si>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</si>
  <si>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</si>
  <si>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</si>
  <si>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</si>
  <si>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</si>
  <si>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</si>
  <si>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</si>
  <si>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</si>
  <si>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</si>
  <si>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</si>
  <si>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</si>
  <si>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</si>
  <si>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</si>
  <si>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</si>
  <si>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</si>
  <si>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</si>
  <si>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</si>
  <si>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</si>
  <si>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</si>
  <si>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</si>
  <si>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</si>
  <si>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</si>
  <si>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</si>
  <si>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</si>
  <si>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</si>
  <si>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</si>
  <si>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</si>
  <si>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</si>
  <si>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</si>
  <si>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</si>
  <si>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</si>
  <si>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</si>
  <si>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</si>
  <si>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</si>
  <si>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</si>
  <si>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</si>
  <si>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</si>
  <si>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</si>
  <si>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</si>
  <si>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</si>
  <si>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</si>
  <si>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</si>
  <si>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</si>
  <si>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</si>
  <si>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</si>
  <si>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</si>
  <si>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</si>
  <si>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</si>
  <si>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</si>
  <si>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</si>
  <si>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</si>
  <si>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</si>
  <si>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</si>
  <si>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</si>
  <si>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</si>
  <si>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</si>
  <si>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</si>
  <si>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</si>
  <si>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</si>
  <si>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</si>
  <si>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</si>
  <si>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</si>
  <si>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</si>
  <si>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</si>
  <si>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</si>
  <si>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</si>
  <si>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</si>
  <si>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</si>
  <si>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</si>
  <si>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</si>
  <si>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</si>
  <si>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</si>
  <si>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</si>
  <si>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</si>
  <si>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</si>
  <si>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</si>
  <si>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</si>
  <si>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</si>
  <si>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</si>
  <si>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</si>
  <si>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</si>
  <si>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</si>
  <si>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</si>
  <si>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</si>
  <si>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</si>
  <si>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</si>
  <si>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</si>
  <si>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</si>
  <si>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</si>
  <si>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</si>
  <si>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</si>
  <si>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</si>
  <si>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</si>
  <si>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</si>
  <si>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</si>
  <si>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</si>
  <si>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</si>
  <si>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</si>
  <si>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</si>
  <si>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</si>
  <si>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</si>
  <si>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</si>
  <si>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</si>
  <si>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</si>
  <si>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</si>
  <si>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</si>
  <si>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</si>
  <si>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</si>
  <si>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</si>
  <si>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</si>
  <si>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</si>
  <si>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</si>
  <si>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</si>
  <si>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</si>
  <si>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</si>
  <si>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</si>
  <si>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</si>
  <si>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</si>
  <si>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</si>
  <si>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</si>
  <si>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</si>
  <si>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</si>
  <si>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</si>
  <si>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</si>
  <si>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</si>
  <si>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</si>
  <si>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</si>
  <si>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</si>
  <si>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</si>
  <si>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</si>
  <si>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</si>
  <si>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</si>
  <si>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</si>
  <si>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</si>
  <si>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</si>
  <si>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</si>
  <si>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</si>
  <si>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</si>
  <si>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</si>
  <si>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</si>
  <si>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</si>
  <si>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</si>
  <si>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</si>
  <si>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</si>
  <si>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</si>
  <si>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</si>
  <si>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</si>
  <si>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</si>
  <si>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</si>
  <si>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</si>
  <si>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</si>
  <si>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</si>
  <si>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</si>
  <si>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</si>
  <si>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</si>
  <si>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</si>
  <si>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</si>
  <si>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</si>
  <si>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</si>
  <si>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</si>
  <si>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</si>
  <si>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</si>
  <si>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</si>
  <si>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</si>
  <si>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</si>
  <si>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</si>
  <si>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</si>
  <si>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</si>
  <si>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</si>
  <si>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</si>
  <si>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</si>
  <si>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</si>
  <si>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</si>
  <si>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</si>
  <si>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</si>
  <si>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</si>
  <si>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</si>
  <si>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</si>
  <si>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</si>
  <si>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</si>
  <si>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</si>
  <si>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</si>
  <si>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</si>
  <si>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</si>
  <si>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</si>
  <si>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</si>
  <si>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</si>
  <si>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</si>
  <si>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</si>
  <si>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</si>
  <si>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</si>
  <si>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</si>
  <si>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</si>
  <si>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</si>
  <si>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</si>
  <si>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</si>
  <si>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</si>
  <si>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</si>
  <si>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</si>
  <si>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</si>
  <si>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</si>
  <si>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</si>
  <si>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</si>
  <si>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</si>
  <si>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</si>
  <si>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</si>
  <si>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</si>
  <si>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</si>
  <si>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</si>
  <si>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</si>
  <si>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</si>
  <si>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</si>
  <si>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</si>
  <si>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</si>
  <si>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</si>
  <si>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</si>
  <si>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</si>
  <si>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</si>
  <si>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</si>
  <si>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</si>
  <si>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</si>
  <si>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</si>
  <si>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</si>
  <si>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</si>
  <si>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</si>
  <si>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</si>
  <si>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</si>
  <si>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</si>
  <si>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</si>
  <si>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</si>
  <si>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</si>
  <si>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</si>
  <si>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</si>
  <si>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</si>
  <si>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</si>
  <si>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</si>
  <si>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</si>
  <si>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</si>
  <si>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</si>
  <si>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</si>
  <si>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</si>
  <si>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</si>
  <si>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</si>
  <si>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</si>
  <si>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</si>
  <si>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</si>
  <si>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</si>
  <si>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</si>
  <si>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</si>
  <si>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</si>
  <si>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</si>
  <si>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</si>
  <si>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</si>
  <si>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</si>
  <si>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</si>
  <si>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</si>
  <si>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</si>
  <si>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</si>
  <si>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</si>
  <si>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</si>
  <si>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</si>
  <si>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</si>
  <si>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</si>
  <si>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</si>
  <si>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</si>
  <si>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</si>
  <si>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</si>
  <si>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</si>
  <si>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</si>
  <si>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</si>
  <si>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</si>
  <si>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</si>
  <si>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</si>
  <si>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</si>
  <si>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</si>
  <si>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</si>
  <si>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</si>
  <si>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</si>
  <si>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</si>
  <si>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</si>
  <si>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</si>
  <si>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</si>
  <si>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</si>
  <si>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</si>
  <si>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</si>
  <si>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</si>
  <si>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</si>
  <si>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</si>
  <si>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</si>
  <si>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</si>
  <si>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</si>
  <si>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</si>
  <si>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 xml:space="preserve">"20 " декабря   2024 г. № 95 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</si>
  <si>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</si>
  <si>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</si>
  <si>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</si>
  <si>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</si>
  <si>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</si>
  <si>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</si>
  <si>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</si>
  <si>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</si>
  <si>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</si>
  <si>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</si>
  <si>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</si>
  <si>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</si>
  <si>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</si>
  <si>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</si>
  <si>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</si>
  <si>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</si>
  <si>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</si>
  <si>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</si>
  <si>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</si>
  <si>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</si>
  <si>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</si>
  <si>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 xml:space="preserve">" 20 "  декабря   2024 г. № 95  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</si>
  <si>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</si>
  <si>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</si>
  <si>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</si>
  <si>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</si>
  <si>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</si>
  <si>
    <t>" 12" марта  2025 г. №104</t>
  </si>
  <si>
    <t>"12 "  марта  2025 г. № 104</t>
  </si>
  <si>
    <t>"12" марта  2025 г. №104</t>
  </si>
  <si>
    <t xml:space="preserve">от  " 12 "  марта  2025  г.   №104 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</si>
</sst>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5" fillId="0" borderId="2" xfId="1" applyNumberFormat="1" applyFont="1" applyBorder="1" applyAlignment="1" applyProtection="1">
      <alignment horizontal="left" vertical="top" wrapText="1"/>
    </xf>
    <xf numFmtId="0" fontId="44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37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7" fillId="0" borderId="2" xfId="4" applyFont="1" applyBorder="1" applyAlignment="1">
      <alignment wrapText="1"/>
    </xf>
    <xf numFmtId="0" fontId="43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4" fontId="34" fillId="0" borderId="2" xfId="0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37" fillId="0" borderId="2" xfId="4" applyFont="1" applyBorder="1"/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7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9" fillId="5" borderId="2" xfId="4" applyFont="1" applyFill="1" applyBorder="1" applyAlignment="1">
      <alignment wrapText="1"/>
    </xf>
    <xf numFmtId="0" fontId="48" fillId="2" borderId="2" xfId="0" applyFont="1" applyFill="1" applyBorder="1" applyAlignment="1">
      <alignment vertical="top"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vertical="top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0" fontId="37" fillId="0" borderId="0" xfId="0" applyFont="1"/>
    <xf numFmtId="49" fontId="4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19" workbookViewId="0">
      <selection activeCell="H27" sqref="H27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241" t="s">
        <v>250</v>
      </c>
      <c r="C1" s="241"/>
      <c r="D1" s="241"/>
      <c r="E1" s="241"/>
    </row>
    <row r="2" spans="2:5" ht="11.25" customHeight="1">
      <c r="B2" s="241" t="s">
        <v>294</v>
      </c>
      <c r="C2" s="241"/>
      <c r="D2" s="241"/>
      <c r="E2" s="241"/>
    </row>
    <row r="3" spans="2:5" hidden="1">
      <c r="B3" s="241" t="s">
        <v>45</v>
      </c>
      <c r="C3" s="241"/>
      <c r="D3" s="241"/>
      <c r="E3" s="241"/>
    </row>
    <row r="4" spans="2:5">
      <c r="B4" s="241" t="s">
        <v>92</v>
      </c>
      <c r="C4" s="241"/>
      <c r="D4" s="241"/>
      <c r="E4" s="241"/>
    </row>
    <row r="5" spans="2:5">
      <c r="B5" s="6"/>
      <c r="C5" s="241" t="s">
        <v>117</v>
      </c>
      <c r="D5" s="241"/>
      <c r="E5" s="241"/>
    </row>
    <row r="6" spans="2:5">
      <c r="B6" s="6"/>
      <c r="C6" s="241" t="s">
        <v>351</v>
      </c>
      <c r="D6" s="241"/>
      <c r="E6" s="68"/>
    </row>
    <row r="7" spans="2:5">
      <c r="B7" s="6"/>
      <c r="C7" s="241" t="s">
        <v>117</v>
      </c>
      <c r="D7" s="241"/>
      <c r="E7" s="68"/>
    </row>
    <row r="8" spans="2:5">
      <c r="B8" s="13" t="s">
        <v>270</v>
      </c>
      <c r="C8" s="243" t="s">
        <v>434</v>
      </c>
      <c r="D8" s="243"/>
      <c r="E8" s="13"/>
    </row>
    <row r="9" spans="2:5" ht="15.75">
      <c r="B9" s="26"/>
      <c r="C9" s="242" t="s">
        <v>469</v>
      </c>
      <c r="D9" s="242"/>
    </row>
    <row r="10" spans="2:5">
      <c r="B10" s="241" t="s">
        <v>250</v>
      </c>
      <c r="C10" s="241"/>
      <c r="D10" s="241"/>
      <c r="E10" s="241"/>
    </row>
    <row r="11" spans="2:5">
      <c r="B11" s="241" t="s">
        <v>294</v>
      </c>
      <c r="C11" s="241"/>
      <c r="D11" s="241"/>
      <c r="E11" s="241"/>
    </row>
    <row r="12" spans="2:5">
      <c r="B12" s="241" t="s">
        <v>92</v>
      </c>
      <c r="C12" s="241"/>
      <c r="D12" s="241"/>
      <c r="E12" s="241"/>
    </row>
    <row r="13" spans="2:5">
      <c r="B13" s="6"/>
      <c r="C13" s="241" t="s">
        <v>117</v>
      </c>
      <c r="D13" s="241"/>
      <c r="E13" s="241"/>
    </row>
    <row r="14" spans="2:5">
      <c r="B14" s="6"/>
      <c r="C14" s="241" t="s">
        <v>271</v>
      </c>
      <c r="D14" s="241"/>
      <c r="E14" s="76"/>
    </row>
    <row r="15" spans="2:5">
      <c r="B15" s="6"/>
      <c r="C15" s="241" t="s">
        <v>117</v>
      </c>
      <c r="D15" s="241"/>
      <c r="E15" s="76"/>
    </row>
    <row r="16" spans="2:5">
      <c r="B16" s="13" t="s">
        <v>270</v>
      </c>
      <c r="C16" s="243" t="s">
        <v>434</v>
      </c>
      <c r="D16" s="243"/>
      <c r="E16" s="13"/>
    </row>
    <row r="17" spans="1:13" ht="15.75">
      <c r="B17" s="26"/>
      <c r="C17" s="242" t="s">
        <v>441</v>
      </c>
      <c r="D17" s="242"/>
    </row>
    <row r="18" spans="1:13" ht="45" customHeight="1">
      <c r="A18" s="244" t="s">
        <v>436</v>
      </c>
      <c r="B18" s="244"/>
      <c r="C18" s="244"/>
      <c r="D18" s="244"/>
      <c r="E18" s="244"/>
      <c r="M18" s="70"/>
    </row>
    <row r="19" spans="1:13" ht="15" customHeight="1">
      <c r="A19" s="245"/>
      <c r="B19" s="245"/>
      <c r="C19" s="245"/>
      <c r="D19" s="245"/>
      <c r="E19" s="245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6" t="s">
        <v>94</v>
      </c>
      <c r="B21" s="246"/>
      <c r="C21" s="246"/>
      <c r="D21" s="246"/>
      <c r="E21" s="246"/>
    </row>
    <row r="22" spans="1:13" ht="81" customHeight="1">
      <c r="B22" s="30" t="s">
        <v>95</v>
      </c>
      <c r="C22" s="31" t="s">
        <v>0</v>
      </c>
      <c r="D22" s="3" t="s">
        <v>437</v>
      </c>
    </row>
    <row r="23" spans="1:13" s="19" customFormat="1" ht="31.5">
      <c r="B23" s="32" t="s">
        <v>96</v>
      </c>
      <c r="C23" s="33" t="s">
        <v>108</v>
      </c>
      <c r="D23" s="34">
        <f>D27-D24</f>
        <v>267126.47000000067</v>
      </c>
    </row>
    <row r="24" spans="1:13" ht="30">
      <c r="B24" s="35" t="s">
        <v>97</v>
      </c>
      <c r="C24" s="35" t="s">
        <v>109</v>
      </c>
      <c r="D24" s="75">
        <f>D25</f>
        <v>12022318</v>
      </c>
    </row>
    <row r="25" spans="1:13" ht="30">
      <c r="B25" s="35" t="s">
        <v>98</v>
      </c>
      <c r="C25" s="35" t="s">
        <v>99</v>
      </c>
      <c r="D25" s="75">
        <f>D26</f>
        <v>12022318</v>
      </c>
    </row>
    <row r="26" spans="1:13" ht="30">
      <c r="B26" s="36" t="s">
        <v>100</v>
      </c>
      <c r="C26" s="35" t="s">
        <v>101</v>
      </c>
      <c r="D26" s="75">
        <v>12022318</v>
      </c>
    </row>
    <row r="27" spans="1:13" ht="30">
      <c r="B27" s="35" t="s">
        <v>102</v>
      </c>
      <c r="C27" s="35" t="s">
        <v>110</v>
      </c>
      <c r="D27" s="75">
        <f>D28</f>
        <v>12289444.470000001</v>
      </c>
    </row>
    <row r="28" spans="1:13" ht="30">
      <c r="B28" s="35" t="s">
        <v>103</v>
      </c>
      <c r="C28" s="35" t="s">
        <v>104</v>
      </c>
      <c r="D28" s="75">
        <f>D29</f>
        <v>12289444.470000001</v>
      </c>
    </row>
    <row r="29" spans="1:13" ht="30">
      <c r="B29" s="36" t="s">
        <v>105</v>
      </c>
      <c r="C29" s="35" t="s">
        <v>106</v>
      </c>
      <c r="D29" s="75">
        <v>12289444.470000001</v>
      </c>
    </row>
    <row r="30" spans="1:13" ht="14.25">
      <c r="B30" s="37"/>
      <c r="C30" s="37" t="s">
        <v>107</v>
      </c>
      <c r="D30" s="38">
        <f>D27-D24</f>
        <v>267126.47000000067</v>
      </c>
    </row>
  </sheetData>
  <mergeCells count="20">
    <mergeCell ref="C16:D16"/>
    <mergeCell ref="C17:D17"/>
    <mergeCell ref="A18:E18"/>
    <mergeCell ref="A19:E19"/>
    <mergeCell ref="A21:E21"/>
    <mergeCell ref="B1:E1"/>
    <mergeCell ref="B2:E2"/>
    <mergeCell ref="B3:E3"/>
    <mergeCell ref="B4:E4"/>
    <mergeCell ref="C5:E5"/>
    <mergeCell ref="C9:D9"/>
    <mergeCell ref="C6:D6"/>
    <mergeCell ref="C7:D7"/>
    <mergeCell ref="C8:D8"/>
    <mergeCell ref="B10:E10"/>
    <mergeCell ref="B11:E11"/>
    <mergeCell ref="B12:E12"/>
    <mergeCell ref="C13:E13"/>
    <mergeCell ref="C14:D14"/>
    <mergeCell ref="C15:D15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view="pageBreakPreview" topLeftCell="A59" zoomScale="130" zoomScaleSheetLayoutView="130" workbookViewId="0">
      <selection activeCell="C64" sqref="C64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43" t="s">
        <v>298</v>
      </c>
      <c r="B1" s="243"/>
      <c r="C1" s="243"/>
      <c r="D1" s="243"/>
      <c r="E1" s="243"/>
    </row>
    <row r="2" spans="1:8" ht="12" customHeight="1">
      <c r="A2" s="243" t="s">
        <v>295</v>
      </c>
      <c r="B2" s="243"/>
      <c r="C2" s="243"/>
      <c r="D2" s="243"/>
      <c r="E2" s="243"/>
    </row>
    <row r="3" spans="1:8" ht="12" customHeight="1">
      <c r="A3" s="243" t="s">
        <v>282</v>
      </c>
      <c r="B3" s="243"/>
      <c r="C3" s="243"/>
      <c r="D3" s="243"/>
      <c r="E3" s="243"/>
      <c r="F3" s="13"/>
      <c r="G3" s="13"/>
      <c r="H3" s="13"/>
    </row>
    <row r="4" spans="1:8" ht="11.25" customHeight="1">
      <c r="A4" s="13"/>
      <c r="B4" s="241" t="s">
        <v>350</v>
      </c>
      <c r="C4" s="241"/>
      <c r="D4" s="241"/>
      <c r="E4" s="241"/>
    </row>
    <row r="5" spans="1:8" ht="14.25" customHeight="1">
      <c r="A5" s="13"/>
      <c r="B5" s="241" t="s">
        <v>281</v>
      </c>
      <c r="C5" s="241"/>
      <c r="D5" s="241"/>
      <c r="E5" s="241"/>
    </row>
    <row r="6" spans="1:8" ht="14.25" customHeight="1">
      <c r="A6" s="13"/>
      <c r="B6" s="243" t="s">
        <v>435</v>
      </c>
      <c r="C6" s="243"/>
      <c r="D6" s="243"/>
      <c r="E6" s="243"/>
    </row>
    <row r="7" spans="1:8" ht="0.75" customHeight="1">
      <c r="A7" s="13"/>
      <c r="B7" s="13"/>
      <c r="C7" s="243"/>
      <c r="D7" s="243"/>
      <c r="E7" s="243"/>
    </row>
    <row r="8" spans="1:8" ht="11.25" customHeight="1">
      <c r="A8" s="243" t="s">
        <v>470</v>
      </c>
      <c r="B8" s="243"/>
      <c r="C8" s="243"/>
      <c r="D8" s="243"/>
      <c r="E8" s="243"/>
    </row>
    <row r="9" spans="1:8" ht="11.25" customHeight="1">
      <c r="A9" s="243" t="s">
        <v>263</v>
      </c>
      <c r="B9" s="243"/>
      <c r="C9" s="243"/>
      <c r="D9" s="243"/>
      <c r="E9" s="243"/>
    </row>
    <row r="10" spans="1:8" ht="11.25" customHeight="1">
      <c r="A10" s="243" t="s">
        <v>295</v>
      </c>
      <c r="B10" s="243"/>
      <c r="C10" s="243"/>
      <c r="D10" s="243"/>
      <c r="E10" s="243"/>
    </row>
    <row r="11" spans="1:8" ht="11.25" customHeight="1">
      <c r="A11" s="243" t="s">
        <v>282</v>
      </c>
      <c r="B11" s="243"/>
      <c r="C11" s="243"/>
      <c r="D11" s="243"/>
      <c r="E11" s="243"/>
    </row>
    <row r="12" spans="1:8" ht="11.25" customHeight="1">
      <c r="A12" s="13"/>
      <c r="B12" s="241" t="s">
        <v>283</v>
      </c>
      <c r="C12" s="241"/>
      <c r="D12" s="241"/>
      <c r="E12" s="241"/>
    </row>
    <row r="13" spans="1:8" ht="11.25" customHeight="1">
      <c r="A13" s="13"/>
      <c r="B13" s="241" t="s">
        <v>281</v>
      </c>
      <c r="C13" s="241"/>
      <c r="D13" s="241"/>
      <c r="E13" s="241"/>
    </row>
    <row r="14" spans="1:8" ht="11.25" customHeight="1">
      <c r="A14" s="13"/>
      <c r="B14" s="243" t="s">
        <v>435</v>
      </c>
      <c r="C14" s="243"/>
      <c r="D14" s="243"/>
      <c r="E14" s="243"/>
    </row>
    <row r="15" spans="1:8" ht="11.25" customHeight="1">
      <c r="A15" s="243" t="s">
        <v>442</v>
      </c>
      <c r="B15" s="243"/>
      <c r="C15" s="243"/>
      <c r="D15" s="243"/>
      <c r="E15" s="243"/>
    </row>
    <row r="16" spans="1:8" ht="12" customHeight="1">
      <c r="A16" s="250" t="s">
        <v>272</v>
      </c>
      <c r="B16" s="250"/>
      <c r="C16" s="250"/>
      <c r="D16" s="250"/>
      <c r="E16" s="250"/>
    </row>
    <row r="17" spans="1:5" ht="12.75">
      <c r="A17" s="250" t="s">
        <v>273</v>
      </c>
      <c r="B17" s="250"/>
      <c r="C17" s="250"/>
      <c r="D17" s="250"/>
      <c r="E17" s="250"/>
    </row>
    <row r="18" spans="1:5" ht="11.45" customHeight="1">
      <c r="A18" s="251" t="s">
        <v>443</v>
      </c>
      <c r="B18" s="251"/>
      <c r="C18" s="251"/>
      <c r="D18" s="251"/>
      <c r="E18" s="251"/>
    </row>
    <row r="19" spans="1:5" s="16" customFormat="1" ht="11.25" hidden="1">
      <c r="A19" s="14"/>
      <c r="B19" s="69"/>
      <c r="C19" s="15"/>
    </row>
    <row r="20" spans="1:5" ht="11.25">
      <c r="A20" s="247" t="s">
        <v>95</v>
      </c>
      <c r="B20" s="249" t="s">
        <v>280</v>
      </c>
      <c r="C20" s="161" t="s">
        <v>261</v>
      </c>
      <c r="E20" s="12"/>
    </row>
    <row r="21" spans="1:5" ht="11.45" customHeight="1">
      <c r="A21" s="248"/>
      <c r="B21" s="249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C23+C28+C31+C39+C43</f>
        <v>1745100</v>
      </c>
      <c r="E22" s="12"/>
    </row>
    <row r="23" spans="1:5" ht="11.25">
      <c r="A23" s="78" t="s">
        <v>29</v>
      </c>
      <c r="B23" s="87" t="s">
        <v>28</v>
      </c>
      <c r="C23" s="79">
        <f>C24</f>
        <v>858700</v>
      </c>
      <c r="E23" s="12"/>
    </row>
    <row r="24" spans="1:5" ht="11.25">
      <c r="A24" s="78" t="s">
        <v>30</v>
      </c>
      <c r="B24" s="87" t="s">
        <v>21</v>
      </c>
      <c r="C24" s="79">
        <f>C25+C26+C27</f>
        <v>858700</v>
      </c>
      <c r="E24" s="12"/>
    </row>
    <row r="25" spans="1:5" ht="69.75" customHeight="1">
      <c r="A25" s="80" t="s">
        <v>57</v>
      </c>
      <c r="B25" s="88" t="s">
        <v>432</v>
      </c>
      <c r="C25" s="81">
        <v>840000</v>
      </c>
      <c r="E25" s="12"/>
    </row>
    <row r="26" spans="1:5" ht="72" customHeight="1">
      <c r="A26" s="80" t="s">
        <v>260</v>
      </c>
      <c r="B26" s="89" t="s">
        <v>305</v>
      </c>
      <c r="C26" s="81">
        <v>1700</v>
      </c>
      <c r="E26" s="12"/>
    </row>
    <row r="27" spans="1:5" ht="57" customHeight="1">
      <c r="A27" s="80" t="s">
        <v>278</v>
      </c>
      <c r="B27" s="89" t="s">
        <v>433</v>
      </c>
      <c r="C27" s="81">
        <v>17000</v>
      </c>
      <c r="E27" s="12"/>
    </row>
    <row r="28" spans="1:5" ht="14.45" customHeight="1">
      <c r="A28" s="78" t="s">
        <v>32</v>
      </c>
      <c r="B28" s="87" t="s">
        <v>31</v>
      </c>
      <c r="C28" s="82">
        <f>C29</f>
        <v>32000</v>
      </c>
      <c r="E28" s="12"/>
    </row>
    <row r="29" spans="1:5" ht="12" customHeight="1">
      <c r="A29" s="78" t="s">
        <v>56</v>
      </c>
      <c r="B29" s="87" t="s">
        <v>55</v>
      </c>
      <c r="C29" s="82">
        <f>SUM(C30:C30)</f>
        <v>32000</v>
      </c>
      <c r="E29" s="12"/>
    </row>
    <row r="30" spans="1:5" ht="10.9" customHeight="1">
      <c r="A30" s="80" t="s">
        <v>58</v>
      </c>
      <c r="B30" s="89" t="s">
        <v>24</v>
      </c>
      <c r="C30" s="81">
        <v>32000</v>
      </c>
      <c r="E30" s="12"/>
    </row>
    <row r="31" spans="1:5" ht="11.25">
      <c r="A31" s="78" t="s">
        <v>33</v>
      </c>
      <c r="B31" s="87" t="s">
        <v>25</v>
      </c>
      <c r="C31" s="82">
        <f>C32+C34</f>
        <v>786400</v>
      </c>
      <c r="E31" s="12"/>
    </row>
    <row r="32" spans="1:5" ht="11.25">
      <c r="A32" s="78" t="s">
        <v>34</v>
      </c>
      <c r="B32" s="87" t="s">
        <v>22</v>
      </c>
      <c r="C32" s="82">
        <f>C33</f>
        <v>185200</v>
      </c>
      <c r="E32" s="12"/>
    </row>
    <row r="33" spans="1:5" ht="24.6" customHeight="1">
      <c r="A33" s="80" t="s">
        <v>35</v>
      </c>
      <c r="B33" s="88" t="s">
        <v>265</v>
      </c>
      <c r="C33" s="81">
        <v>185200</v>
      </c>
      <c r="E33" s="12"/>
    </row>
    <row r="34" spans="1:5" ht="11.25">
      <c r="A34" s="78" t="s">
        <v>36</v>
      </c>
      <c r="B34" s="87" t="s">
        <v>23</v>
      </c>
      <c r="C34" s="82">
        <f>C35+C37</f>
        <v>601200</v>
      </c>
      <c r="E34" s="12"/>
    </row>
    <row r="35" spans="1:5" ht="11.25" customHeight="1">
      <c r="A35" s="78" t="s">
        <v>251</v>
      </c>
      <c r="B35" s="89" t="s">
        <v>266</v>
      </c>
      <c r="C35" s="82">
        <f>C36</f>
        <v>450400</v>
      </c>
      <c r="E35" s="12"/>
    </row>
    <row r="36" spans="1:5" ht="22.15" customHeight="1">
      <c r="A36" s="80" t="s">
        <v>267</v>
      </c>
      <c r="B36" s="89" t="s">
        <v>268</v>
      </c>
      <c r="C36" s="81">
        <v>450400</v>
      </c>
      <c r="E36" s="12"/>
    </row>
    <row r="37" spans="1:5" ht="14.45" customHeight="1">
      <c r="A37" s="78" t="s">
        <v>252</v>
      </c>
      <c r="B37" s="89" t="s">
        <v>254</v>
      </c>
      <c r="C37" s="82">
        <f>C38</f>
        <v>150800</v>
      </c>
      <c r="E37" s="12"/>
    </row>
    <row r="38" spans="1:5" ht="23.45" customHeight="1">
      <c r="A38" s="80" t="s">
        <v>269</v>
      </c>
      <c r="B38" s="89" t="s">
        <v>253</v>
      </c>
      <c r="C38" s="81">
        <v>150800</v>
      </c>
      <c r="E38" s="12"/>
    </row>
    <row r="39" spans="1:5" s="17" customFormat="1" ht="21">
      <c r="A39" s="78" t="s">
        <v>42</v>
      </c>
      <c r="B39" s="87" t="s">
        <v>287</v>
      </c>
      <c r="C39" s="82">
        <f>SUM(C40)</f>
        <v>60000</v>
      </c>
    </row>
    <row r="40" spans="1:5" ht="12.6" customHeight="1">
      <c r="A40" s="80" t="s">
        <v>258</v>
      </c>
      <c r="B40" s="89" t="s">
        <v>255</v>
      </c>
      <c r="C40" s="81">
        <v>60000</v>
      </c>
      <c r="E40" s="12"/>
    </row>
    <row r="41" spans="1:5" ht="11.45" customHeight="1">
      <c r="A41" s="80" t="s">
        <v>259</v>
      </c>
      <c r="B41" s="89" t="s">
        <v>256</v>
      </c>
      <c r="C41" s="81">
        <f>C42</f>
        <v>60000</v>
      </c>
      <c r="E41" s="12"/>
    </row>
    <row r="42" spans="1:5" ht="21.75" customHeight="1">
      <c r="A42" s="80" t="s">
        <v>59</v>
      </c>
      <c r="B42" s="89" t="s">
        <v>257</v>
      </c>
      <c r="C42" s="81">
        <v>60000</v>
      </c>
      <c r="E42" s="12"/>
    </row>
    <row r="43" spans="1:5" ht="12.6" customHeight="1">
      <c r="A43" s="83" t="s">
        <v>275</v>
      </c>
      <c r="B43" s="90" t="s">
        <v>279</v>
      </c>
      <c r="C43" s="84">
        <f>C44</f>
        <v>8000</v>
      </c>
      <c r="E43" s="12"/>
    </row>
    <row r="44" spans="1:5" ht="33.6" customHeight="1">
      <c r="A44" s="85" t="s">
        <v>326</v>
      </c>
      <c r="B44" s="91" t="s">
        <v>354</v>
      </c>
      <c r="C44" s="86">
        <f>C45</f>
        <v>8000</v>
      </c>
      <c r="E44" s="12"/>
    </row>
    <row r="45" spans="1:5" ht="35.25" customHeight="1">
      <c r="A45" s="85" t="s">
        <v>325</v>
      </c>
      <c r="B45" s="91" t="s">
        <v>353</v>
      </c>
      <c r="C45" s="86">
        <v>8000</v>
      </c>
      <c r="E45" s="12"/>
    </row>
    <row r="46" spans="1:5" ht="11.25">
      <c r="A46" s="78" t="s">
        <v>37</v>
      </c>
      <c r="B46" s="87" t="s">
        <v>26</v>
      </c>
      <c r="C46" s="82">
        <f>C47+C66</f>
        <v>10277218</v>
      </c>
      <c r="E46" s="12"/>
    </row>
    <row r="47" spans="1:5" ht="21">
      <c r="A47" s="78" t="s">
        <v>39</v>
      </c>
      <c r="B47" s="87" t="s">
        <v>38</v>
      </c>
      <c r="C47" s="82">
        <f>C48+C53+C56+C64</f>
        <v>10277218</v>
      </c>
      <c r="E47" s="12"/>
    </row>
    <row r="48" spans="1:5" ht="11.25">
      <c r="A48" s="78" t="s">
        <v>292</v>
      </c>
      <c r="B48" s="87" t="s">
        <v>285</v>
      </c>
      <c r="C48" s="82">
        <f>C51+C49</f>
        <v>8756100</v>
      </c>
      <c r="E48" s="12"/>
    </row>
    <row r="49" spans="1:5" ht="21">
      <c r="A49" s="78" t="s">
        <v>439</v>
      </c>
      <c r="B49" s="87" t="s">
        <v>410</v>
      </c>
      <c r="C49" s="82">
        <f>C50</f>
        <v>824000</v>
      </c>
      <c r="E49" s="12"/>
    </row>
    <row r="50" spans="1:5" ht="22.5">
      <c r="A50" s="80" t="s">
        <v>438</v>
      </c>
      <c r="B50" s="89" t="s">
        <v>411</v>
      </c>
      <c r="C50" s="81">
        <v>824000</v>
      </c>
      <c r="E50" s="12"/>
    </row>
    <row r="51" spans="1:5" ht="24" customHeight="1">
      <c r="A51" s="78" t="s">
        <v>360</v>
      </c>
      <c r="B51" s="89" t="s">
        <v>417</v>
      </c>
      <c r="C51" s="82">
        <f>C52</f>
        <v>7932100</v>
      </c>
      <c r="E51" s="12"/>
    </row>
    <row r="52" spans="1:5" ht="24.75" customHeight="1">
      <c r="A52" s="80" t="s">
        <v>359</v>
      </c>
      <c r="B52" s="89" t="s">
        <v>418</v>
      </c>
      <c r="C52" s="81">
        <v>7932100</v>
      </c>
      <c r="E52" s="12"/>
    </row>
    <row r="53" spans="1:5" ht="21.6" customHeight="1">
      <c r="A53" s="133" t="s">
        <v>310</v>
      </c>
      <c r="B53" s="163" t="s">
        <v>311</v>
      </c>
      <c r="C53" s="134">
        <f>C54</f>
        <v>369571</v>
      </c>
      <c r="E53" s="12"/>
    </row>
    <row r="54" spans="1:5" ht="14.45" customHeight="1">
      <c r="A54" s="133" t="s">
        <v>312</v>
      </c>
      <c r="B54" s="135" t="s">
        <v>313</v>
      </c>
      <c r="C54" s="136">
        <f>C55</f>
        <v>369571</v>
      </c>
      <c r="E54" s="12"/>
    </row>
    <row r="55" spans="1:5" ht="12" customHeight="1">
      <c r="A55" s="137" t="s">
        <v>314</v>
      </c>
      <c r="B55" s="164" t="s">
        <v>315</v>
      </c>
      <c r="C55" s="136">
        <v>369571</v>
      </c>
      <c r="E55" s="12"/>
    </row>
    <row r="56" spans="1:5" ht="21" customHeight="1">
      <c r="A56" s="83" t="s">
        <v>306</v>
      </c>
      <c r="B56" s="87" t="s">
        <v>286</v>
      </c>
      <c r="C56" s="84">
        <f>C57+C59+C61</f>
        <v>301300</v>
      </c>
      <c r="E56" s="12"/>
    </row>
    <row r="57" spans="1:5" ht="21" customHeight="1">
      <c r="A57" s="77" t="s">
        <v>319</v>
      </c>
      <c r="B57" s="135" t="s">
        <v>320</v>
      </c>
      <c r="C57" s="145">
        <f>C58</f>
        <v>1000</v>
      </c>
      <c r="E57" s="12"/>
    </row>
    <row r="58" spans="1:5" ht="21" customHeight="1">
      <c r="A58" s="77" t="s">
        <v>321</v>
      </c>
      <c r="B58" s="135" t="s">
        <v>322</v>
      </c>
      <c r="C58" s="146">
        <v>1000</v>
      </c>
      <c r="E58" s="12"/>
    </row>
    <row r="59" spans="1:5" ht="33" customHeight="1">
      <c r="A59" s="83" t="s">
        <v>290</v>
      </c>
      <c r="B59" s="90" t="s">
        <v>419</v>
      </c>
      <c r="C59" s="84">
        <f>C60</f>
        <v>270300</v>
      </c>
      <c r="E59" s="12"/>
    </row>
    <row r="60" spans="1:5" ht="39" customHeight="1">
      <c r="A60" s="85" t="s">
        <v>291</v>
      </c>
      <c r="B60" s="91" t="s">
        <v>420</v>
      </c>
      <c r="C60" s="86">
        <v>270300</v>
      </c>
      <c r="E60" s="12"/>
    </row>
    <row r="61" spans="1:5" ht="24.75" customHeight="1">
      <c r="A61" s="83" t="s">
        <v>307</v>
      </c>
      <c r="B61" s="89" t="s">
        <v>276</v>
      </c>
      <c r="C61" s="84">
        <f>C62</f>
        <v>30000</v>
      </c>
      <c r="E61" s="12"/>
    </row>
    <row r="62" spans="1:5" ht="24.75" customHeight="1">
      <c r="A62" s="85" t="s">
        <v>293</v>
      </c>
      <c r="B62" s="89" t="s">
        <v>308</v>
      </c>
      <c r="C62" s="86">
        <v>30000</v>
      </c>
      <c r="E62" s="12"/>
    </row>
    <row r="63" spans="1:5" ht="21" customHeight="1">
      <c r="A63" s="83" t="s">
        <v>331</v>
      </c>
      <c r="B63" s="87" t="s">
        <v>332</v>
      </c>
      <c r="C63" s="84">
        <f>C64</f>
        <v>850247</v>
      </c>
      <c r="E63" s="12"/>
    </row>
    <row r="64" spans="1:5" ht="24.75" customHeight="1">
      <c r="A64" s="83" t="s">
        <v>401</v>
      </c>
      <c r="B64" s="87" t="s">
        <v>421</v>
      </c>
      <c r="C64" s="84">
        <f>C65</f>
        <v>850247</v>
      </c>
      <c r="E64" s="12"/>
    </row>
    <row r="65" spans="1:5" ht="26.25" customHeight="1">
      <c r="A65" s="85" t="s">
        <v>402</v>
      </c>
      <c r="B65" s="89" t="s">
        <v>422</v>
      </c>
      <c r="C65" s="86">
        <v>850247</v>
      </c>
      <c r="E65" s="12"/>
    </row>
    <row r="66" spans="1:5" ht="26.25" customHeight="1">
      <c r="A66" s="83" t="s">
        <v>414</v>
      </c>
      <c r="B66" s="87" t="s">
        <v>415</v>
      </c>
      <c r="C66" s="84">
        <f>C67</f>
        <v>0</v>
      </c>
      <c r="E66" s="12"/>
    </row>
    <row r="67" spans="1:5" ht="26.25" customHeight="1">
      <c r="A67" s="85" t="s">
        <v>413</v>
      </c>
      <c r="B67" s="89" t="s">
        <v>416</v>
      </c>
      <c r="C67" s="86">
        <v>0</v>
      </c>
      <c r="E67" s="12"/>
    </row>
    <row r="68" spans="1:5" ht="12.95" customHeight="1">
      <c r="A68" s="151" t="s">
        <v>46</v>
      </c>
      <c r="B68" s="152" t="s">
        <v>284</v>
      </c>
      <c r="C68" s="82">
        <f>C22+C46</f>
        <v>12022318</v>
      </c>
      <c r="E68" s="12"/>
    </row>
    <row r="69" spans="1:5" ht="11.25">
      <c r="A69" s="72"/>
      <c r="B69" s="73"/>
      <c r="C69" s="74"/>
      <c r="E69" s="12"/>
    </row>
    <row r="70" spans="1:5" ht="0.6" customHeight="1">
      <c r="A70" s="72"/>
      <c r="B70" s="73"/>
      <c r="C70" s="74"/>
      <c r="E70" s="12"/>
    </row>
  </sheetData>
  <mergeCells count="20"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  <mergeCell ref="A20:A21"/>
    <mergeCell ref="B13:E13"/>
    <mergeCell ref="B14:E14"/>
    <mergeCell ref="A15:E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0"/>
  <sheetViews>
    <sheetView view="pageBreakPreview" topLeftCell="A5" zoomScale="140" zoomScaleSheetLayoutView="140" workbookViewId="0">
      <selection activeCell="I24" sqref="I24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53" t="s">
        <v>299</v>
      </c>
      <c r="C1" s="253"/>
      <c r="D1" s="253"/>
      <c r="E1" s="253"/>
      <c r="F1" s="253"/>
      <c r="G1" s="253"/>
      <c r="H1" s="4"/>
    </row>
    <row r="2" spans="1:8">
      <c r="A2" s="5"/>
      <c r="B2" s="253" t="s">
        <v>309</v>
      </c>
      <c r="C2" s="253"/>
      <c r="D2" s="253"/>
      <c r="E2" s="253"/>
      <c r="F2" s="253"/>
      <c r="G2" s="253"/>
      <c r="H2" s="5"/>
    </row>
    <row r="3" spans="1:8">
      <c r="A3" s="253" t="s">
        <v>49</v>
      </c>
      <c r="B3" s="253"/>
      <c r="C3" s="253"/>
      <c r="D3" s="253"/>
      <c r="E3" s="253"/>
      <c r="F3" s="253"/>
      <c r="G3" s="253"/>
      <c r="H3" s="4"/>
    </row>
    <row r="4" spans="1:8">
      <c r="A4" s="4"/>
      <c r="B4" s="253" t="s">
        <v>43</v>
      </c>
      <c r="C4" s="253"/>
      <c r="D4" s="253"/>
      <c r="E4" s="253"/>
      <c r="F4" s="253"/>
      <c r="G4" s="253"/>
      <c r="H4" s="4"/>
    </row>
    <row r="5" spans="1:8">
      <c r="A5" s="4"/>
      <c r="B5" s="253" t="s">
        <v>351</v>
      </c>
      <c r="C5" s="253"/>
      <c r="D5" s="253"/>
      <c r="E5" s="253"/>
      <c r="F5" s="253"/>
      <c r="G5" s="253"/>
      <c r="H5" s="4"/>
    </row>
    <row r="6" spans="1:8">
      <c r="A6" s="4"/>
      <c r="B6" s="253" t="s">
        <v>117</v>
      </c>
      <c r="C6" s="253"/>
      <c r="D6" s="253"/>
      <c r="E6" s="253"/>
      <c r="F6" s="253"/>
      <c r="G6" s="253"/>
      <c r="H6" s="4"/>
    </row>
    <row r="7" spans="1:8">
      <c r="A7" s="4"/>
      <c r="B7" s="242" t="s">
        <v>434</v>
      </c>
      <c r="C7" s="242"/>
      <c r="D7" s="242"/>
      <c r="E7" s="242"/>
      <c r="F7" s="242"/>
      <c r="G7" s="242"/>
      <c r="H7" s="4"/>
    </row>
    <row r="8" spans="1:8">
      <c r="A8" s="4"/>
      <c r="B8" s="242" t="s">
        <v>471</v>
      </c>
      <c r="C8" s="242"/>
      <c r="D8" s="242"/>
      <c r="E8" s="242"/>
      <c r="F8" s="242"/>
      <c r="G8" s="242"/>
      <c r="H8" s="4"/>
    </row>
    <row r="9" spans="1:8">
      <c r="A9" s="4"/>
      <c r="B9" s="253" t="s">
        <v>262</v>
      </c>
      <c r="C9" s="253"/>
      <c r="D9" s="253"/>
      <c r="E9" s="253"/>
      <c r="F9" s="253"/>
      <c r="G9" s="253"/>
      <c r="H9" s="4"/>
    </row>
    <row r="10" spans="1:8">
      <c r="A10" s="5"/>
      <c r="B10" s="253" t="s">
        <v>309</v>
      </c>
      <c r="C10" s="253"/>
      <c r="D10" s="253"/>
      <c r="E10" s="253"/>
      <c r="F10" s="253"/>
      <c r="G10" s="253"/>
      <c r="H10" s="4"/>
    </row>
    <row r="11" spans="1:8">
      <c r="A11" s="253" t="s">
        <v>49</v>
      </c>
      <c r="B11" s="253"/>
      <c r="C11" s="253"/>
      <c r="D11" s="253"/>
      <c r="E11" s="253"/>
      <c r="F11" s="253"/>
      <c r="G11" s="253"/>
      <c r="H11" s="4"/>
    </row>
    <row r="12" spans="1:8">
      <c r="A12" s="4"/>
      <c r="B12" s="253" t="s">
        <v>43</v>
      </c>
      <c r="C12" s="253"/>
      <c r="D12" s="253"/>
      <c r="E12" s="253"/>
      <c r="F12" s="253"/>
      <c r="G12" s="253"/>
      <c r="H12" s="4"/>
    </row>
    <row r="13" spans="1:8">
      <c r="A13" s="4"/>
      <c r="B13" s="253" t="s">
        <v>271</v>
      </c>
      <c r="C13" s="253"/>
      <c r="D13" s="253"/>
      <c r="E13" s="253"/>
      <c r="F13" s="253"/>
      <c r="G13" s="253"/>
      <c r="H13" s="4"/>
    </row>
    <row r="14" spans="1:8">
      <c r="A14" s="4"/>
      <c r="B14" s="253" t="s">
        <v>117</v>
      </c>
      <c r="C14" s="253"/>
      <c r="D14" s="253"/>
      <c r="E14" s="253"/>
      <c r="F14" s="253"/>
      <c r="G14" s="253"/>
      <c r="H14" s="4"/>
    </row>
    <row r="15" spans="1:8">
      <c r="A15" s="4"/>
      <c r="B15" s="242" t="s">
        <v>434</v>
      </c>
      <c r="C15" s="242"/>
      <c r="D15" s="242"/>
      <c r="E15" s="242"/>
      <c r="F15" s="242"/>
      <c r="G15" s="242"/>
      <c r="H15" s="4"/>
    </row>
    <row r="16" spans="1:8">
      <c r="A16" s="4"/>
      <c r="B16" s="242" t="s">
        <v>440</v>
      </c>
      <c r="C16" s="242"/>
      <c r="D16" s="242"/>
      <c r="E16" s="242"/>
      <c r="F16" s="242"/>
      <c r="G16" s="242"/>
      <c r="H16" s="4"/>
    </row>
    <row r="17" spans="1:7" ht="10.5" customHeight="1">
      <c r="A17" s="2"/>
    </row>
    <row r="18" spans="1:7">
      <c r="A18" s="254" t="s">
        <v>51</v>
      </c>
      <c r="B18" s="254"/>
      <c r="C18" s="254"/>
      <c r="D18" s="254"/>
      <c r="E18" s="254"/>
      <c r="F18" s="254"/>
      <c r="G18" s="254"/>
    </row>
    <row r="19" spans="1:7">
      <c r="A19" s="254" t="s">
        <v>445</v>
      </c>
      <c r="B19" s="254"/>
      <c r="C19" s="254"/>
      <c r="D19" s="254"/>
      <c r="E19" s="254"/>
      <c r="F19" s="254"/>
      <c r="G19" s="254"/>
    </row>
    <row r="20" spans="1:7" ht="9" customHeight="1" thickBot="1">
      <c r="A20" s="255"/>
      <c r="B20" s="255"/>
      <c r="C20" s="255"/>
      <c r="D20" s="255"/>
      <c r="E20" s="255"/>
      <c r="F20" s="255"/>
      <c r="G20" s="255"/>
    </row>
    <row r="21" spans="1:7" ht="1.5" hidden="1" customHeight="1">
      <c r="A21" s="254"/>
      <c r="B21" s="254"/>
      <c r="C21" s="254"/>
      <c r="D21" s="254"/>
      <c r="E21" s="254"/>
      <c r="F21" s="254"/>
      <c r="G21" s="254"/>
    </row>
    <row r="22" spans="1:7" ht="13.5" hidden="1" thickBot="1">
      <c r="A22" s="254"/>
      <c r="B22" s="254"/>
      <c r="C22" s="254"/>
      <c r="D22" s="254"/>
      <c r="E22" s="254"/>
      <c r="F22" s="254"/>
      <c r="G22" s="254"/>
    </row>
    <row r="23" spans="1:7" ht="13.5" hidden="1" thickBot="1">
      <c r="A23" s="252"/>
      <c r="B23" s="252"/>
      <c r="C23" s="252"/>
      <c r="D23" s="252"/>
      <c r="E23" s="252"/>
      <c r="F23" s="252"/>
      <c r="G23" s="252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444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G26+G70+G77+G106+G127+G147+G181+G194+G100+G107</f>
        <v>12289444.469999999</v>
      </c>
    </row>
    <row r="26" spans="1:7" s="39" customFormat="1" ht="20.2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G27+G32+G53+G49+G42</f>
        <v>3380360.91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824424.62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200</v>
      </c>
      <c r="F28" s="45"/>
      <c r="G28" s="171">
        <f>G29</f>
        <v>824424.62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288</v>
      </c>
      <c r="F29" s="45"/>
      <c r="G29" s="171">
        <f>G30</f>
        <v>824424.62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201</v>
      </c>
      <c r="F30" s="45"/>
      <c r="G30" s="171">
        <f>G31</f>
        <v>824424.62</v>
      </c>
    </row>
    <row r="31" spans="1:7" s="39" customFormat="1" ht="30.75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201</v>
      </c>
      <c r="F31" s="45" t="s">
        <v>63</v>
      </c>
      <c r="G31" s="171">
        <v>824424.62</v>
      </c>
    </row>
    <row r="32" spans="1:7" s="39" customFormat="1" ht="55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1845552.04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200</v>
      </c>
      <c r="F33" s="45"/>
      <c r="G33" s="171">
        <f>G34</f>
        <v>1845552.04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202</v>
      </c>
      <c r="F34" s="45"/>
      <c r="G34" s="171">
        <f>G35+G40</f>
        <v>1845552.04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203</v>
      </c>
      <c r="F35" s="45"/>
      <c r="G35" s="171">
        <f>G36+G37+G39+G38</f>
        <v>1844552.04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203</v>
      </c>
      <c r="F36" s="45" t="s">
        <v>63</v>
      </c>
      <c r="G36" s="171">
        <v>709462.82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203</v>
      </c>
      <c r="F37" s="45" t="s">
        <v>66</v>
      </c>
      <c r="G37" s="171">
        <v>930084.22</v>
      </c>
    </row>
    <row r="38" spans="1:7" s="39" customFormat="1" ht="15" customHeight="1">
      <c r="A38" s="172" t="s">
        <v>304</v>
      </c>
      <c r="B38" s="42" t="s">
        <v>8</v>
      </c>
      <c r="C38" s="42" t="s">
        <v>5</v>
      </c>
      <c r="D38" s="43" t="s">
        <v>7</v>
      </c>
      <c r="E38" s="43" t="s">
        <v>203</v>
      </c>
      <c r="F38" s="45" t="s">
        <v>355</v>
      </c>
      <c r="G38" s="171">
        <v>0</v>
      </c>
    </row>
    <row r="39" spans="1:7" s="39" customFormat="1">
      <c r="A39" s="173" t="s">
        <v>67</v>
      </c>
      <c r="B39" s="42" t="s">
        <v>8</v>
      </c>
      <c r="C39" s="42" t="s">
        <v>5</v>
      </c>
      <c r="D39" s="43" t="s">
        <v>7</v>
      </c>
      <c r="E39" s="43" t="s">
        <v>203</v>
      </c>
      <c r="F39" s="45" t="s">
        <v>68</v>
      </c>
      <c r="G39" s="171">
        <v>205005</v>
      </c>
    </row>
    <row r="40" spans="1:7" s="39" customFormat="1" ht="63.6" customHeight="1">
      <c r="A40" s="170" t="s">
        <v>362</v>
      </c>
      <c r="B40" s="42" t="s">
        <v>8</v>
      </c>
      <c r="C40" s="42" t="s">
        <v>5</v>
      </c>
      <c r="D40" s="43" t="s">
        <v>7</v>
      </c>
      <c r="E40" s="43" t="s">
        <v>323</v>
      </c>
      <c r="F40" s="45"/>
      <c r="G40" s="171">
        <f>G41</f>
        <v>1000</v>
      </c>
    </row>
    <row r="41" spans="1:7" s="39" customFormat="1" ht="35.25" customHeight="1">
      <c r="A41" s="61" t="s">
        <v>65</v>
      </c>
      <c r="B41" s="42" t="s">
        <v>8</v>
      </c>
      <c r="C41" s="42" t="s">
        <v>5</v>
      </c>
      <c r="D41" s="43" t="s">
        <v>7</v>
      </c>
      <c r="E41" s="43" t="s">
        <v>323</v>
      </c>
      <c r="F41" s="45" t="s">
        <v>66</v>
      </c>
      <c r="G41" s="171">
        <v>1000</v>
      </c>
    </row>
    <row r="42" spans="1:7" s="39" customFormat="1" ht="20.25" customHeight="1">
      <c r="A42" s="61" t="s">
        <v>115</v>
      </c>
      <c r="B42" s="42" t="s">
        <v>8</v>
      </c>
      <c r="C42" s="42" t="s">
        <v>5</v>
      </c>
      <c r="D42" s="43" t="s">
        <v>114</v>
      </c>
      <c r="E42" s="43"/>
      <c r="F42" s="45"/>
      <c r="G42" s="171">
        <f>G43</f>
        <v>676384.25</v>
      </c>
    </row>
    <row r="43" spans="1:7" s="39" customFormat="1" ht="37.5" customHeight="1">
      <c r="A43" s="61" t="s">
        <v>61</v>
      </c>
      <c r="B43" s="42" t="s">
        <v>8</v>
      </c>
      <c r="C43" s="42" t="s">
        <v>5</v>
      </c>
      <c r="D43" s="43" t="s">
        <v>114</v>
      </c>
      <c r="E43" s="43" t="s">
        <v>200</v>
      </c>
      <c r="F43" s="45"/>
      <c r="G43" s="171">
        <f>G44</f>
        <v>676384.25</v>
      </c>
    </row>
    <row r="44" spans="1:7" s="39" customFormat="1" ht="31.5" customHeight="1">
      <c r="A44" s="61" t="s">
        <v>446</v>
      </c>
      <c r="B44" s="42" t="s">
        <v>8</v>
      </c>
      <c r="C44" s="42" t="s">
        <v>5</v>
      </c>
      <c r="D44" s="43" t="s">
        <v>114</v>
      </c>
      <c r="E44" s="43" t="s">
        <v>447</v>
      </c>
      <c r="F44" s="45"/>
      <c r="G44" s="171">
        <f>G45+G47</f>
        <v>676384.25</v>
      </c>
    </row>
    <row r="45" spans="1:7" s="39" customFormat="1" ht="30.75" customHeight="1">
      <c r="A45" s="61" t="s">
        <v>448</v>
      </c>
      <c r="B45" s="42" t="s">
        <v>8</v>
      </c>
      <c r="C45" s="42" t="s">
        <v>5</v>
      </c>
      <c r="D45" s="43" t="s">
        <v>114</v>
      </c>
      <c r="E45" s="43" t="s">
        <v>449</v>
      </c>
      <c r="F45" s="45"/>
      <c r="G45" s="171">
        <f>G46</f>
        <v>0</v>
      </c>
    </row>
    <row r="46" spans="1:7" s="39" customFormat="1" ht="20.25" customHeight="1">
      <c r="A46" s="61" t="s">
        <v>450</v>
      </c>
      <c r="B46" s="42" t="s">
        <v>8</v>
      </c>
      <c r="C46" s="42" t="s">
        <v>5</v>
      </c>
      <c r="D46" s="43" t="s">
        <v>114</v>
      </c>
      <c r="E46" s="43" t="s">
        <v>449</v>
      </c>
      <c r="F46" s="45" t="s">
        <v>451</v>
      </c>
      <c r="G46" s="171">
        <v>0</v>
      </c>
    </row>
    <row r="47" spans="1:7" s="39" customFormat="1" ht="24" customHeight="1">
      <c r="A47" s="61" t="s">
        <v>452</v>
      </c>
      <c r="B47" s="42" t="s">
        <v>8</v>
      </c>
      <c r="C47" s="42" t="s">
        <v>5</v>
      </c>
      <c r="D47" s="43" t="s">
        <v>114</v>
      </c>
      <c r="E47" s="43" t="s">
        <v>453</v>
      </c>
      <c r="F47" s="45"/>
      <c r="G47" s="171">
        <f>G48</f>
        <v>676384.25</v>
      </c>
    </row>
    <row r="48" spans="1:7" s="39" customFormat="1" ht="19.5" customHeight="1">
      <c r="A48" s="61" t="s">
        <v>450</v>
      </c>
      <c r="B48" s="42" t="s">
        <v>8</v>
      </c>
      <c r="C48" s="42" t="s">
        <v>5</v>
      </c>
      <c r="D48" s="43" t="s">
        <v>114</v>
      </c>
      <c r="E48" s="43" t="s">
        <v>453</v>
      </c>
      <c r="F48" s="45" t="s">
        <v>451</v>
      </c>
      <c r="G48" s="171">
        <v>676384.25</v>
      </c>
    </row>
    <row r="49" spans="1:7" s="39" customFormat="1">
      <c r="A49" s="168" t="s">
        <v>73</v>
      </c>
      <c r="B49" s="42" t="s">
        <v>8</v>
      </c>
      <c r="C49" s="40" t="s">
        <v>5</v>
      </c>
      <c r="D49" s="40" t="s">
        <v>40</v>
      </c>
      <c r="E49" s="41"/>
      <c r="F49" s="62"/>
      <c r="G49" s="169">
        <f>G50</f>
        <v>30000</v>
      </c>
    </row>
    <row r="50" spans="1:7" s="39" customFormat="1" ht="51">
      <c r="A50" s="170" t="s">
        <v>61</v>
      </c>
      <c r="B50" s="42" t="s">
        <v>8</v>
      </c>
      <c r="C50" s="42" t="s">
        <v>5</v>
      </c>
      <c r="D50" s="43" t="s">
        <v>40</v>
      </c>
      <c r="E50" s="43" t="s">
        <v>200</v>
      </c>
      <c r="F50" s="45"/>
      <c r="G50" s="171">
        <f>G51</f>
        <v>30000</v>
      </c>
    </row>
    <row r="51" spans="1:7" s="39" customFormat="1" ht="51">
      <c r="A51" s="170" t="s">
        <v>76</v>
      </c>
      <c r="B51" s="42" t="s">
        <v>8</v>
      </c>
      <c r="C51" s="42" t="s">
        <v>5</v>
      </c>
      <c r="D51" s="43" t="s">
        <v>40</v>
      </c>
      <c r="E51" s="43" t="s">
        <v>289</v>
      </c>
      <c r="F51" s="45"/>
      <c r="G51" s="171">
        <f>G52</f>
        <v>30000</v>
      </c>
    </row>
    <row r="52" spans="1:7" s="39" customFormat="1">
      <c r="A52" s="61" t="s">
        <v>73</v>
      </c>
      <c r="B52" s="42" t="s">
        <v>8</v>
      </c>
      <c r="C52" s="44" t="s">
        <v>5</v>
      </c>
      <c r="D52" s="45" t="s">
        <v>40</v>
      </c>
      <c r="E52" s="43" t="s">
        <v>204</v>
      </c>
      <c r="F52" s="45" t="s">
        <v>74</v>
      </c>
      <c r="G52" s="171">
        <v>30000</v>
      </c>
    </row>
    <row r="53" spans="1:7" s="39" customFormat="1">
      <c r="A53" s="168" t="s">
        <v>53</v>
      </c>
      <c r="B53" s="40" t="s">
        <v>8</v>
      </c>
      <c r="C53" s="40" t="s">
        <v>5</v>
      </c>
      <c r="D53" s="41" t="s">
        <v>52</v>
      </c>
      <c r="E53" s="41"/>
      <c r="F53" s="62"/>
      <c r="G53" s="169">
        <f>G54+G59+G63+G67</f>
        <v>4000</v>
      </c>
    </row>
    <row r="54" spans="1:7" s="39" customFormat="1" ht="51">
      <c r="A54" s="174" t="s">
        <v>333</v>
      </c>
      <c r="B54" s="42" t="s">
        <v>8</v>
      </c>
      <c r="C54" s="42" t="s">
        <v>5</v>
      </c>
      <c r="D54" s="42" t="s">
        <v>52</v>
      </c>
      <c r="E54" s="43" t="s">
        <v>213</v>
      </c>
      <c r="F54" s="45"/>
      <c r="G54" s="171">
        <f>G59</f>
        <v>1000</v>
      </c>
    </row>
    <row r="55" spans="1:7" s="39" customFormat="1" ht="38.25">
      <c r="A55" s="174" t="s">
        <v>335</v>
      </c>
      <c r="B55" s="42" t="s">
        <v>8</v>
      </c>
      <c r="C55" s="43" t="s">
        <v>5</v>
      </c>
      <c r="D55" s="43" t="s">
        <v>52</v>
      </c>
      <c r="E55" s="43" t="s">
        <v>220</v>
      </c>
      <c r="F55" s="45"/>
      <c r="G55" s="171">
        <f>G57</f>
        <v>1000</v>
      </c>
    </row>
    <row r="56" spans="1:7" s="39" customFormat="1" ht="25.5">
      <c r="A56" s="175" t="s">
        <v>135</v>
      </c>
      <c r="B56" s="42" t="s">
        <v>8</v>
      </c>
      <c r="C56" s="43" t="s">
        <v>5</v>
      </c>
      <c r="D56" s="43" t="s">
        <v>52</v>
      </c>
      <c r="E56" s="43" t="s">
        <v>221</v>
      </c>
      <c r="F56" s="45"/>
      <c r="G56" s="171">
        <f>G58</f>
        <v>1000</v>
      </c>
    </row>
    <row r="57" spans="1:7" s="39" customFormat="1" ht="25.5">
      <c r="A57" s="175" t="s">
        <v>137</v>
      </c>
      <c r="B57" s="42" t="s">
        <v>8</v>
      </c>
      <c r="C57" s="43" t="s">
        <v>5</v>
      </c>
      <c r="D57" s="43" t="s">
        <v>52</v>
      </c>
      <c r="E57" s="43" t="s">
        <v>222</v>
      </c>
      <c r="F57" s="45"/>
      <c r="G57" s="171">
        <f>G58</f>
        <v>1000</v>
      </c>
    </row>
    <row r="58" spans="1:7" s="39" customFormat="1" ht="38.25">
      <c r="A58" s="61" t="s">
        <v>65</v>
      </c>
      <c r="B58" s="42" t="s">
        <v>8</v>
      </c>
      <c r="C58" s="43" t="s">
        <v>5</v>
      </c>
      <c r="D58" s="43" t="s">
        <v>52</v>
      </c>
      <c r="E58" s="43" t="s">
        <v>222</v>
      </c>
      <c r="F58" s="45" t="s">
        <v>66</v>
      </c>
      <c r="G58" s="171">
        <v>1000</v>
      </c>
    </row>
    <row r="59" spans="1:7" s="39" customFormat="1" ht="38.25">
      <c r="A59" s="174" t="s">
        <v>334</v>
      </c>
      <c r="B59" s="42" t="s">
        <v>8</v>
      </c>
      <c r="C59" s="42" t="s">
        <v>5</v>
      </c>
      <c r="D59" s="43" t="s">
        <v>52</v>
      </c>
      <c r="E59" s="58" t="s">
        <v>223</v>
      </c>
      <c r="F59" s="45"/>
      <c r="G59" s="171">
        <f>G60</f>
        <v>1000</v>
      </c>
    </row>
    <row r="60" spans="1:7" s="39" customFormat="1">
      <c r="A60" s="175" t="s">
        <v>140</v>
      </c>
      <c r="B60" s="42" t="s">
        <v>8</v>
      </c>
      <c r="C60" s="42" t="s">
        <v>5</v>
      </c>
      <c r="D60" s="42" t="s">
        <v>52</v>
      </c>
      <c r="E60" s="58" t="s">
        <v>224</v>
      </c>
      <c r="F60" s="45"/>
      <c r="G60" s="171">
        <f>G62</f>
        <v>1000</v>
      </c>
    </row>
    <row r="61" spans="1:7" s="39" customFormat="1">
      <c r="A61" s="175" t="s">
        <v>142</v>
      </c>
      <c r="B61" s="42" t="s">
        <v>8</v>
      </c>
      <c r="C61" s="42" t="s">
        <v>5</v>
      </c>
      <c r="D61" s="42" t="s">
        <v>52</v>
      </c>
      <c r="E61" s="58" t="s">
        <v>225</v>
      </c>
      <c r="F61" s="45"/>
      <c r="G61" s="171">
        <f>G62</f>
        <v>1000</v>
      </c>
    </row>
    <row r="62" spans="1:7" s="39" customFormat="1" ht="39" customHeight="1">
      <c r="A62" s="175" t="s">
        <v>65</v>
      </c>
      <c r="B62" s="42" t="s">
        <v>8</v>
      </c>
      <c r="C62" s="42" t="s">
        <v>5</v>
      </c>
      <c r="D62" s="42" t="s">
        <v>52</v>
      </c>
      <c r="E62" s="58" t="s">
        <v>225</v>
      </c>
      <c r="F62" s="45" t="s">
        <v>66</v>
      </c>
      <c r="G62" s="171">
        <v>1000</v>
      </c>
    </row>
    <row r="63" spans="1:7" s="39" customFormat="1" ht="39" customHeight="1">
      <c r="A63" s="167" t="s">
        <v>336</v>
      </c>
      <c r="B63" s="42" t="s">
        <v>8</v>
      </c>
      <c r="C63" s="44" t="s">
        <v>5</v>
      </c>
      <c r="D63" s="45" t="s">
        <v>52</v>
      </c>
      <c r="E63" s="43" t="s">
        <v>207</v>
      </c>
      <c r="F63" s="45"/>
      <c r="G63" s="171">
        <v>1000</v>
      </c>
    </row>
    <row r="64" spans="1:7" s="39" customFormat="1" ht="25.5" customHeight="1">
      <c r="A64" s="175" t="s">
        <v>150</v>
      </c>
      <c r="B64" s="42" t="s">
        <v>8</v>
      </c>
      <c r="C64" s="42" t="s">
        <v>5</v>
      </c>
      <c r="D64" s="42" t="s">
        <v>52</v>
      </c>
      <c r="E64" s="43" t="s">
        <v>210</v>
      </c>
      <c r="F64" s="45"/>
      <c r="G64" s="171">
        <f>G65</f>
        <v>1000</v>
      </c>
    </row>
    <row r="65" spans="1:7" s="39" customFormat="1" ht="30.75" customHeight="1">
      <c r="A65" s="61" t="s">
        <v>75</v>
      </c>
      <c r="B65" s="42" t="s">
        <v>8</v>
      </c>
      <c r="C65" s="42" t="s">
        <v>5</v>
      </c>
      <c r="D65" s="42" t="s">
        <v>52</v>
      </c>
      <c r="E65" s="43" t="s">
        <v>208</v>
      </c>
      <c r="F65" s="45"/>
      <c r="G65" s="171">
        <f>G66</f>
        <v>1000</v>
      </c>
    </row>
    <row r="66" spans="1:7" s="39" customFormat="1" ht="39" customHeight="1">
      <c r="A66" s="61" t="s">
        <v>65</v>
      </c>
      <c r="B66" s="42" t="s">
        <v>8</v>
      </c>
      <c r="C66" s="42" t="s">
        <v>5</v>
      </c>
      <c r="D66" s="42" t="s">
        <v>52</v>
      </c>
      <c r="E66" s="43" t="s">
        <v>208</v>
      </c>
      <c r="F66" s="45" t="s">
        <v>66</v>
      </c>
      <c r="G66" s="171">
        <v>1000</v>
      </c>
    </row>
    <row r="67" spans="1:7" s="39" customFormat="1" ht="24" customHeight="1">
      <c r="A67" s="175" t="s">
        <v>211</v>
      </c>
      <c r="B67" s="42" t="s">
        <v>8</v>
      </c>
      <c r="C67" s="42" t="s">
        <v>5</v>
      </c>
      <c r="D67" s="42" t="s">
        <v>52</v>
      </c>
      <c r="E67" s="43" t="s">
        <v>212</v>
      </c>
      <c r="F67" s="45"/>
      <c r="G67" s="171">
        <f>G68</f>
        <v>1000</v>
      </c>
    </row>
    <row r="68" spans="1:7" s="39" customFormat="1" ht="32.25" customHeight="1">
      <c r="A68" s="61" t="s">
        <v>156</v>
      </c>
      <c r="B68" s="42" t="s">
        <v>8</v>
      </c>
      <c r="C68" s="42" t="s">
        <v>5</v>
      </c>
      <c r="D68" s="42" t="s">
        <v>52</v>
      </c>
      <c r="E68" s="43" t="s">
        <v>209</v>
      </c>
      <c r="F68" s="45"/>
      <c r="G68" s="171">
        <f>G69</f>
        <v>1000</v>
      </c>
    </row>
    <row r="69" spans="1:7" s="39" customFormat="1" ht="39" customHeight="1">
      <c r="A69" s="61" t="s">
        <v>65</v>
      </c>
      <c r="B69" s="42" t="s">
        <v>8</v>
      </c>
      <c r="C69" s="42" t="s">
        <v>5</v>
      </c>
      <c r="D69" s="42" t="s">
        <v>52</v>
      </c>
      <c r="E69" s="43" t="s">
        <v>209</v>
      </c>
      <c r="F69" s="45" t="s">
        <v>66</v>
      </c>
      <c r="G69" s="171">
        <v>1000</v>
      </c>
    </row>
    <row r="70" spans="1:7" s="39" customFormat="1" ht="14.1" customHeight="1">
      <c r="A70" s="167" t="s">
        <v>9</v>
      </c>
      <c r="B70" s="46" t="s">
        <v>8</v>
      </c>
      <c r="C70" s="47" t="s">
        <v>6</v>
      </c>
      <c r="D70" s="46"/>
      <c r="E70" s="57"/>
      <c r="F70" s="62"/>
      <c r="G70" s="160">
        <f>G71</f>
        <v>270300</v>
      </c>
    </row>
    <row r="71" spans="1:7" s="39" customFormat="1" ht="30.6" customHeight="1">
      <c r="A71" s="168" t="s">
        <v>10</v>
      </c>
      <c r="B71" s="42" t="s">
        <v>8</v>
      </c>
      <c r="C71" s="40" t="s">
        <v>6</v>
      </c>
      <c r="D71" s="41" t="s">
        <v>12</v>
      </c>
      <c r="E71" s="41"/>
      <c r="F71" s="62"/>
      <c r="G71" s="176">
        <f>G72</f>
        <v>270300</v>
      </c>
    </row>
    <row r="72" spans="1:7" s="39" customFormat="1" ht="15.95" customHeight="1">
      <c r="A72" s="170" t="s">
        <v>61</v>
      </c>
      <c r="B72" s="42" t="s">
        <v>8</v>
      </c>
      <c r="C72" s="42" t="s">
        <v>6</v>
      </c>
      <c r="D72" s="42" t="s">
        <v>12</v>
      </c>
      <c r="E72" s="43" t="s">
        <v>200</v>
      </c>
      <c r="F72" s="45"/>
      <c r="G72" s="171">
        <f>G73</f>
        <v>270300</v>
      </c>
    </row>
    <row r="73" spans="1:7" s="39" customFormat="1" ht="27.6" customHeight="1">
      <c r="A73" s="170" t="s">
        <v>53</v>
      </c>
      <c r="B73" s="42" t="s">
        <v>8</v>
      </c>
      <c r="C73" s="43" t="s">
        <v>6</v>
      </c>
      <c r="D73" s="43" t="s">
        <v>12</v>
      </c>
      <c r="E73" s="48" t="s">
        <v>205</v>
      </c>
      <c r="F73" s="45"/>
      <c r="G73" s="171">
        <f>SUM(G74)</f>
        <v>270300</v>
      </c>
    </row>
    <row r="74" spans="1:7" s="39" customFormat="1" ht="30" customHeight="1">
      <c r="A74" s="170" t="s">
        <v>20</v>
      </c>
      <c r="B74" s="42" t="s">
        <v>8</v>
      </c>
      <c r="C74" s="42" t="s">
        <v>6</v>
      </c>
      <c r="D74" s="42" t="s">
        <v>12</v>
      </c>
      <c r="E74" s="43" t="s">
        <v>206</v>
      </c>
      <c r="F74" s="62"/>
      <c r="G74" s="176">
        <f>G75+G76</f>
        <v>270300</v>
      </c>
    </row>
    <row r="75" spans="1:7" s="39" customFormat="1" ht="28.9" customHeight="1">
      <c r="A75" s="170" t="s">
        <v>62</v>
      </c>
      <c r="B75" s="42" t="s">
        <v>8</v>
      </c>
      <c r="C75" s="42" t="s">
        <v>6</v>
      </c>
      <c r="D75" s="42" t="s">
        <v>12</v>
      </c>
      <c r="E75" s="43" t="s">
        <v>206</v>
      </c>
      <c r="F75" s="45" t="s">
        <v>63</v>
      </c>
      <c r="G75" s="171">
        <v>224385.64</v>
      </c>
    </row>
    <row r="76" spans="1:7" s="39" customFormat="1" ht="37.5" customHeight="1">
      <c r="A76" s="61" t="s">
        <v>65</v>
      </c>
      <c r="B76" s="42" t="s">
        <v>8</v>
      </c>
      <c r="C76" s="42" t="s">
        <v>6</v>
      </c>
      <c r="D76" s="42" t="s">
        <v>12</v>
      </c>
      <c r="E76" s="43" t="s">
        <v>206</v>
      </c>
      <c r="F76" s="45" t="s">
        <v>66</v>
      </c>
      <c r="G76" s="171">
        <v>45914.36</v>
      </c>
    </row>
    <row r="77" spans="1:7" s="39" customFormat="1" ht="25.5">
      <c r="A77" s="168" t="s">
        <v>11</v>
      </c>
      <c r="B77" s="40" t="s">
        <v>8</v>
      </c>
      <c r="C77" s="41" t="s">
        <v>12</v>
      </c>
      <c r="D77" s="41"/>
      <c r="E77" s="41"/>
      <c r="F77" s="62"/>
      <c r="G77" s="160">
        <f>G78</f>
        <v>293193</v>
      </c>
    </row>
    <row r="78" spans="1:7" s="39" customFormat="1" ht="51" customHeight="1">
      <c r="A78" s="168" t="s">
        <v>345</v>
      </c>
      <c r="B78" s="40" t="s">
        <v>8</v>
      </c>
      <c r="C78" s="40" t="s">
        <v>12</v>
      </c>
      <c r="D78" s="40" t="s">
        <v>13</v>
      </c>
      <c r="E78" s="40"/>
      <c r="F78" s="159"/>
      <c r="G78" s="169">
        <f>G79</f>
        <v>293193</v>
      </c>
    </row>
    <row r="79" spans="1:7" s="39" customFormat="1" ht="58.15" customHeight="1">
      <c r="A79" s="174" t="s">
        <v>333</v>
      </c>
      <c r="B79" s="42" t="s">
        <v>8</v>
      </c>
      <c r="C79" s="43" t="s">
        <v>12</v>
      </c>
      <c r="D79" s="43" t="s">
        <v>13</v>
      </c>
      <c r="E79" s="43" t="s">
        <v>213</v>
      </c>
      <c r="F79" s="45"/>
      <c r="G79" s="171">
        <f>G80+G84</f>
        <v>293193</v>
      </c>
    </row>
    <row r="80" spans="1:7" s="39" customFormat="1" ht="61.5" customHeight="1">
      <c r="A80" s="174" t="s">
        <v>337</v>
      </c>
      <c r="B80" s="42" t="s">
        <v>8</v>
      </c>
      <c r="C80" s="43" t="s">
        <v>12</v>
      </c>
      <c r="D80" s="43" t="s">
        <v>13</v>
      </c>
      <c r="E80" s="43" t="s">
        <v>214</v>
      </c>
      <c r="F80" s="45"/>
      <c r="G80" s="171">
        <f>G82</f>
        <v>1000</v>
      </c>
    </row>
    <row r="81" spans="1:8" s="39" customFormat="1" ht="38.25">
      <c r="A81" s="177" t="s">
        <v>126</v>
      </c>
      <c r="B81" s="42" t="s">
        <v>8</v>
      </c>
      <c r="C81" s="43" t="s">
        <v>12</v>
      </c>
      <c r="D81" s="43" t="s">
        <v>13</v>
      </c>
      <c r="E81" s="43" t="s">
        <v>215</v>
      </c>
      <c r="F81" s="45"/>
      <c r="G81" s="171">
        <f>G83</f>
        <v>1000</v>
      </c>
    </row>
    <row r="82" spans="1:8" s="39" customFormat="1" ht="29.45" customHeight="1">
      <c r="A82" s="177" t="s">
        <v>128</v>
      </c>
      <c r="B82" s="42" t="s">
        <v>8</v>
      </c>
      <c r="C82" s="43" t="s">
        <v>12</v>
      </c>
      <c r="D82" s="43" t="s">
        <v>13</v>
      </c>
      <c r="E82" s="43" t="s">
        <v>216</v>
      </c>
      <c r="F82" s="45"/>
      <c r="G82" s="171">
        <f>G83</f>
        <v>1000</v>
      </c>
    </row>
    <row r="83" spans="1:8" s="39" customFormat="1" ht="38.25">
      <c r="A83" s="61" t="s">
        <v>65</v>
      </c>
      <c r="B83" s="42" t="s">
        <v>8</v>
      </c>
      <c r="C83" s="43" t="s">
        <v>12</v>
      </c>
      <c r="D83" s="43" t="s">
        <v>13</v>
      </c>
      <c r="E83" s="43" t="s">
        <v>216</v>
      </c>
      <c r="F83" s="45" t="s">
        <v>66</v>
      </c>
      <c r="G83" s="171">
        <v>1000</v>
      </c>
    </row>
    <row r="84" spans="1:8" s="39" customFormat="1" ht="38.25">
      <c r="A84" s="174" t="s">
        <v>400</v>
      </c>
      <c r="B84" s="42" t="s">
        <v>8</v>
      </c>
      <c r="C84" s="43" t="s">
        <v>12</v>
      </c>
      <c r="D84" s="43" t="s">
        <v>13</v>
      </c>
      <c r="E84" s="43" t="s">
        <v>217</v>
      </c>
      <c r="F84" s="45"/>
      <c r="G84" s="171">
        <f>G85</f>
        <v>292193</v>
      </c>
    </row>
    <row r="85" spans="1:8" s="39" customFormat="1" ht="25.5">
      <c r="A85" s="175" t="s">
        <v>131</v>
      </c>
      <c r="B85" s="42" t="s">
        <v>8</v>
      </c>
      <c r="C85" s="43" t="s">
        <v>12</v>
      </c>
      <c r="D85" s="43" t="s">
        <v>13</v>
      </c>
      <c r="E85" s="43" t="s">
        <v>218</v>
      </c>
      <c r="F85" s="45"/>
      <c r="G85" s="171">
        <f>SUM(G86)+G88+G91+G94+G96+G99</f>
        <v>292193</v>
      </c>
    </row>
    <row r="86" spans="1:8" s="39" customFormat="1" ht="30.6" customHeight="1">
      <c r="A86" s="177" t="s">
        <v>128</v>
      </c>
      <c r="B86" s="42" t="s">
        <v>8</v>
      </c>
      <c r="C86" s="43" t="s">
        <v>12</v>
      </c>
      <c r="D86" s="43" t="s">
        <v>13</v>
      </c>
      <c r="E86" s="43" t="s">
        <v>219</v>
      </c>
      <c r="F86" s="45"/>
      <c r="G86" s="171">
        <f>G87</f>
        <v>30000</v>
      </c>
    </row>
    <row r="87" spans="1:8" s="39" customFormat="1" ht="46.5" customHeight="1">
      <c r="A87" s="61" t="s">
        <v>65</v>
      </c>
      <c r="B87" s="42" t="s">
        <v>8</v>
      </c>
      <c r="C87" s="43" t="s">
        <v>12</v>
      </c>
      <c r="D87" s="43" t="s">
        <v>13</v>
      </c>
      <c r="E87" s="43" t="s">
        <v>219</v>
      </c>
      <c r="F87" s="45" t="s">
        <v>66</v>
      </c>
      <c r="G87" s="171">
        <v>30000</v>
      </c>
    </row>
    <row r="88" spans="1:8" s="39" customFormat="1" ht="30.6" customHeight="1">
      <c r="A88" s="61" t="s">
        <v>364</v>
      </c>
      <c r="B88" s="42" t="s">
        <v>8</v>
      </c>
      <c r="C88" s="43" t="s">
        <v>12</v>
      </c>
      <c r="D88" s="43" t="s">
        <v>13</v>
      </c>
      <c r="E88" s="43" t="s">
        <v>363</v>
      </c>
      <c r="F88" s="45"/>
      <c r="G88" s="171">
        <f>G89+G90</f>
        <v>203571</v>
      </c>
    </row>
    <row r="89" spans="1:8" s="39" customFormat="1" ht="36.75" customHeight="1">
      <c r="A89" s="61" t="s">
        <v>408</v>
      </c>
      <c r="B89" s="42" t="s">
        <v>8</v>
      </c>
      <c r="C89" s="43" t="s">
        <v>12</v>
      </c>
      <c r="D89" s="43" t="s">
        <v>13</v>
      </c>
      <c r="E89" s="43" t="s">
        <v>363</v>
      </c>
      <c r="F89" s="45" t="s">
        <v>407</v>
      </c>
      <c r="G89" s="171">
        <v>24000</v>
      </c>
      <c r="H89" s="149"/>
    </row>
    <row r="90" spans="1:8" s="39" customFormat="1" ht="36.75" customHeight="1">
      <c r="A90" s="61" t="s">
        <v>65</v>
      </c>
      <c r="B90" s="42" t="s">
        <v>8</v>
      </c>
      <c r="C90" s="43" t="s">
        <v>12</v>
      </c>
      <c r="D90" s="43" t="s">
        <v>13</v>
      </c>
      <c r="E90" s="43" t="s">
        <v>363</v>
      </c>
      <c r="F90" s="45" t="s">
        <v>66</v>
      </c>
      <c r="G90" s="171">
        <v>179571</v>
      </c>
      <c r="H90" s="149"/>
    </row>
    <row r="91" spans="1:8" s="39" customFormat="1" ht="24" customHeight="1">
      <c r="A91" s="61" t="s">
        <v>365</v>
      </c>
      <c r="B91" s="140" t="s">
        <v>8</v>
      </c>
      <c r="C91" s="141" t="s">
        <v>12</v>
      </c>
      <c r="D91" s="141" t="s">
        <v>13</v>
      </c>
      <c r="E91" s="139" t="s">
        <v>366</v>
      </c>
      <c r="F91" s="45"/>
      <c r="G91" s="171">
        <f>G93</f>
        <v>2056</v>
      </c>
    </row>
    <row r="92" spans="1:8" s="39" customFormat="1" ht="24" customHeight="1">
      <c r="A92" s="61" t="s">
        <v>408</v>
      </c>
      <c r="B92" s="140" t="s">
        <v>8</v>
      </c>
      <c r="C92" s="141" t="s">
        <v>12</v>
      </c>
      <c r="D92" s="141" t="s">
        <v>13</v>
      </c>
      <c r="E92" s="139" t="s">
        <v>366</v>
      </c>
      <c r="F92" s="45" t="s">
        <v>407</v>
      </c>
      <c r="G92" s="171">
        <v>0</v>
      </c>
    </row>
    <row r="93" spans="1:8" s="39" customFormat="1" ht="24" customHeight="1">
      <c r="A93" s="61" t="s">
        <v>65</v>
      </c>
      <c r="B93" s="140" t="s">
        <v>8</v>
      </c>
      <c r="C93" s="141" t="s">
        <v>12</v>
      </c>
      <c r="D93" s="141" t="s">
        <v>13</v>
      </c>
      <c r="E93" s="139" t="s">
        <v>366</v>
      </c>
      <c r="F93" s="45" t="s">
        <v>66</v>
      </c>
      <c r="G93" s="171">
        <v>2056</v>
      </c>
    </row>
    <row r="94" spans="1:8" s="39" customFormat="1" ht="24" customHeight="1">
      <c r="A94" s="178" t="s">
        <v>316</v>
      </c>
      <c r="B94" s="140" t="s">
        <v>8</v>
      </c>
      <c r="C94" s="141" t="s">
        <v>12</v>
      </c>
      <c r="D94" s="141" t="s">
        <v>13</v>
      </c>
      <c r="E94" s="139" t="s">
        <v>317</v>
      </c>
      <c r="F94" s="45"/>
      <c r="G94" s="171">
        <f>G95</f>
        <v>56000</v>
      </c>
    </row>
    <row r="95" spans="1:8" s="39" customFormat="1" ht="40.5" customHeight="1">
      <c r="A95" s="61" t="s">
        <v>65</v>
      </c>
      <c r="B95" s="138" t="s">
        <v>8</v>
      </c>
      <c r="C95" s="139" t="s">
        <v>12</v>
      </c>
      <c r="D95" s="139" t="s">
        <v>13</v>
      </c>
      <c r="E95" s="58" t="s">
        <v>317</v>
      </c>
      <c r="F95" s="45" t="s">
        <v>66</v>
      </c>
      <c r="G95" s="171">
        <v>56000</v>
      </c>
    </row>
    <row r="96" spans="1:8" s="39" customFormat="1" ht="25.15" customHeight="1">
      <c r="A96" s="178" t="s">
        <v>367</v>
      </c>
      <c r="B96" s="138" t="s">
        <v>8</v>
      </c>
      <c r="C96" s="139" t="s">
        <v>12</v>
      </c>
      <c r="D96" s="139" t="s">
        <v>13</v>
      </c>
      <c r="E96" s="58" t="s">
        <v>318</v>
      </c>
      <c r="F96" s="45"/>
      <c r="G96" s="171">
        <f>G97</f>
        <v>566</v>
      </c>
    </row>
    <row r="97" spans="1:7" s="39" customFormat="1" ht="36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318</v>
      </c>
      <c r="F97" s="45" t="s">
        <v>66</v>
      </c>
      <c r="G97" s="171">
        <v>566</v>
      </c>
    </row>
    <row r="98" spans="1:7" s="39" customFormat="1" ht="36" customHeight="1">
      <c r="A98" s="61" t="s">
        <v>404</v>
      </c>
      <c r="B98" s="138" t="s">
        <v>8</v>
      </c>
      <c r="C98" s="139" t="s">
        <v>12</v>
      </c>
      <c r="D98" s="139" t="s">
        <v>13</v>
      </c>
      <c r="E98" s="58" t="s">
        <v>403</v>
      </c>
      <c r="F98" s="45"/>
      <c r="G98" s="171">
        <f>G99</f>
        <v>0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403</v>
      </c>
      <c r="F99" s="45" t="s">
        <v>66</v>
      </c>
      <c r="G99" s="171">
        <v>0</v>
      </c>
    </row>
    <row r="100" spans="1:7" s="39" customFormat="1" ht="24" customHeight="1">
      <c r="A100" s="179" t="s">
        <v>423</v>
      </c>
      <c r="B100" s="180" t="s">
        <v>8</v>
      </c>
      <c r="C100" s="153" t="s">
        <v>7</v>
      </c>
      <c r="D100" s="153" t="s">
        <v>412</v>
      </c>
      <c r="E100" s="154"/>
      <c r="F100" s="62"/>
      <c r="G100" s="169">
        <f>G101</f>
        <v>0</v>
      </c>
    </row>
    <row r="101" spans="1:7" s="39" customFormat="1" ht="55.5" customHeight="1">
      <c r="A101" s="174" t="s">
        <v>333</v>
      </c>
      <c r="B101" s="138" t="s">
        <v>8</v>
      </c>
      <c r="C101" s="139" t="s">
        <v>7</v>
      </c>
      <c r="D101" s="139" t="s">
        <v>412</v>
      </c>
      <c r="E101" s="58" t="s">
        <v>213</v>
      </c>
      <c r="F101" s="45"/>
      <c r="G101" s="171">
        <f>G102</f>
        <v>0</v>
      </c>
    </row>
    <row r="102" spans="1:7" s="39" customFormat="1" ht="50.25" customHeight="1">
      <c r="A102" s="61" t="s">
        <v>337</v>
      </c>
      <c r="B102" s="138" t="s">
        <v>8</v>
      </c>
      <c r="C102" s="139" t="s">
        <v>7</v>
      </c>
      <c r="D102" s="139" t="s">
        <v>412</v>
      </c>
      <c r="E102" s="58" t="s">
        <v>214</v>
      </c>
      <c r="F102" s="45"/>
      <c r="G102" s="171">
        <f>G103</f>
        <v>0</v>
      </c>
    </row>
    <row r="103" spans="1:7" s="39" customFormat="1" ht="36" customHeight="1">
      <c r="A103" s="61" t="s">
        <v>424</v>
      </c>
      <c r="B103" s="138" t="s">
        <v>8</v>
      </c>
      <c r="C103" s="139" t="s">
        <v>7</v>
      </c>
      <c r="D103" s="139" t="s">
        <v>412</v>
      </c>
      <c r="E103" s="58" t="s">
        <v>215</v>
      </c>
      <c r="F103" s="45"/>
      <c r="G103" s="171">
        <f>G104</f>
        <v>0</v>
      </c>
    </row>
    <row r="104" spans="1:7" s="39" customFormat="1" ht="29.25" customHeight="1">
      <c r="A104" s="61" t="s">
        <v>425</v>
      </c>
      <c r="B104" s="138" t="s">
        <v>8</v>
      </c>
      <c r="C104" s="139" t="s">
        <v>7</v>
      </c>
      <c r="D104" s="139" t="s">
        <v>412</v>
      </c>
      <c r="E104" s="58" t="s">
        <v>426</v>
      </c>
      <c r="F104" s="45"/>
      <c r="G104" s="171">
        <f>G105</f>
        <v>0</v>
      </c>
    </row>
    <row r="105" spans="1:7" s="39" customFormat="1" ht="36" customHeight="1">
      <c r="A105" s="61" t="s">
        <v>65</v>
      </c>
      <c r="B105" s="138" t="s">
        <v>8</v>
      </c>
      <c r="C105" s="139" t="s">
        <v>7</v>
      </c>
      <c r="D105" s="139" t="s">
        <v>412</v>
      </c>
      <c r="E105" s="58" t="s">
        <v>426</v>
      </c>
      <c r="F105" s="45" t="s">
        <v>66</v>
      </c>
      <c r="G105" s="171">
        <v>0</v>
      </c>
    </row>
    <row r="106" spans="1:7" s="39" customFormat="1">
      <c r="A106" s="168" t="s">
        <v>44</v>
      </c>
      <c r="B106" s="40" t="s">
        <v>8</v>
      </c>
      <c r="C106" s="41" t="s">
        <v>7</v>
      </c>
      <c r="D106" s="41"/>
      <c r="E106" s="41"/>
      <c r="F106" s="62"/>
      <c r="G106" s="160">
        <f>G112</f>
        <v>2392706.6</v>
      </c>
    </row>
    <row r="107" spans="1:7" s="39" customFormat="1">
      <c r="A107" s="170" t="s">
        <v>454</v>
      </c>
      <c r="B107" s="42" t="s">
        <v>8</v>
      </c>
      <c r="C107" s="43" t="s">
        <v>7</v>
      </c>
      <c r="D107" s="43" t="s">
        <v>455</v>
      </c>
      <c r="E107" s="43"/>
      <c r="F107" s="45"/>
      <c r="G107" s="176">
        <f>G108</f>
        <v>850247</v>
      </c>
    </row>
    <row r="108" spans="1:7" s="39" customFormat="1" ht="43.5" customHeight="1">
      <c r="A108" s="170" t="s">
        <v>456</v>
      </c>
      <c r="B108" s="42" t="s">
        <v>8</v>
      </c>
      <c r="C108" s="43" t="s">
        <v>7</v>
      </c>
      <c r="D108" s="43" t="s">
        <v>455</v>
      </c>
      <c r="E108" s="43" t="s">
        <v>457</v>
      </c>
      <c r="F108" s="45"/>
      <c r="G108" s="176">
        <f>G109</f>
        <v>850247</v>
      </c>
    </row>
    <row r="109" spans="1:7" s="39" customFormat="1" ht="38.25">
      <c r="A109" s="170" t="s">
        <v>458</v>
      </c>
      <c r="B109" s="42" t="s">
        <v>8</v>
      </c>
      <c r="C109" s="43" t="s">
        <v>7</v>
      </c>
      <c r="D109" s="43" t="s">
        <v>455</v>
      </c>
      <c r="E109" s="43" t="s">
        <v>459</v>
      </c>
      <c r="F109" s="45"/>
      <c r="G109" s="176">
        <f>G110</f>
        <v>850247</v>
      </c>
    </row>
    <row r="110" spans="1:7" s="39" customFormat="1" ht="25.5">
      <c r="A110" s="170" t="s">
        <v>460</v>
      </c>
      <c r="B110" s="42" t="s">
        <v>8</v>
      </c>
      <c r="C110" s="43" t="s">
        <v>7</v>
      </c>
      <c r="D110" s="43" t="s">
        <v>455</v>
      </c>
      <c r="E110" s="43" t="s">
        <v>461</v>
      </c>
      <c r="F110" s="45"/>
      <c r="G110" s="176">
        <f>G111</f>
        <v>850247</v>
      </c>
    </row>
    <row r="111" spans="1:7" s="39" customFormat="1" ht="38.25">
      <c r="A111" s="170" t="s">
        <v>65</v>
      </c>
      <c r="B111" s="42" t="s">
        <v>8</v>
      </c>
      <c r="C111" s="43" t="s">
        <v>7</v>
      </c>
      <c r="D111" s="43" t="s">
        <v>455</v>
      </c>
      <c r="E111" s="43" t="s">
        <v>461</v>
      </c>
      <c r="F111" s="45" t="s">
        <v>66</v>
      </c>
      <c r="G111" s="176">
        <v>850247</v>
      </c>
    </row>
    <row r="112" spans="1:7" s="39" customFormat="1" ht="33" customHeight="1">
      <c r="A112" s="168" t="s">
        <v>77</v>
      </c>
      <c r="B112" s="40" t="s">
        <v>8</v>
      </c>
      <c r="C112" s="41" t="s">
        <v>7</v>
      </c>
      <c r="D112" s="41" t="s">
        <v>41</v>
      </c>
      <c r="E112" s="41"/>
      <c r="F112" s="62"/>
      <c r="G112" s="160">
        <f>G119+G113</f>
        <v>2392706.6</v>
      </c>
    </row>
    <row r="113" spans="1:7" s="39" customFormat="1" ht="38.25" customHeight="1">
      <c r="A113" s="170" t="s">
        <v>372</v>
      </c>
      <c r="B113" s="42" t="s">
        <v>8</v>
      </c>
      <c r="C113" s="43" t="s">
        <v>7</v>
      </c>
      <c r="D113" s="43" t="s">
        <v>41</v>
      </c>
      <c r="E113" s="43" t="s">
        <v>368</v>
      </c>
      <c r="F113" s="45"/>
      <c r="G113" s="176">
        <f>G114</f>
        <v>110636</v>
      </c>
    </row>
    <row r="114" spans="1:7" s="39" customFormat="1" ht="18.600000000000001" customHeight="1">
      <c r="A114" s="170" t="s">
        <v>373</v>
      </c>
      <c r="B114" s="42" t="s">
        <v>8</v>
      </c>
      <c r="C114" s="43" t="s">
        <v>7</v>
      </c>
      <c r="D114" s="43" t="s">
        <v>41</v>
      </c>
      <c r="E114" s="43" t="s">
        <v>369</v>
      </c>
      <c r="F114" s="45"/>
      <c r="G114" s="176">
        <f>G115+G117</f>
        <v>110636</v>
      </c>
    </row>
    <row r="115" spans="1:7" s="39" customFormat="1" ht="44.45" customHeight="1">
      <c r="A115" s="170" t="s">
        <v>374</v>
      </c>
      <c r="B115" s="42" t="s">
        <v>8</v>
      </c>
      <c r="C115" s="43" t="s">
        <v>7</v>
      </c>
      <c r="D115" s="43" t="s">
        <v>41</v>
      </c>
      <c r="E115" s="43" t="s">
        <v>370</v>
      </c>
      <c r="F115" s="45"/>
      <c r="G115" s="176">
        <f>G116</f>
        <v>110000</v>
      </c>
    </row>
    <row r="116" spans="1:7" s="39" customFormat="1" ht="39" customHeight="1">
      <c r="A116" s="61" t="s">
        <v>65</v>
      </c>
      <c r="B116" s="42" t="s">
        <v>8</v>
      </c>
      <c r="C116" s="43" t="s">
        <v>7</v>
      </c>
      <c r="D116" s="43" t="s">
        <v>41</v>
      </c>
      <c r="E116" s="43" t="s">
        <v>370</v>
      </c>
      <c r="F116" s="45" t="s">
        <v>406</v>
      </c>
      <c r="G116" s="176">
        <v>110000</v>
      </c>
    </row>
    <row r="117" spans="1:7" s="39" customFormat="1" ht="55.9" customHeight="1">
      <c r="A117" s="170" t="s">
        <v>375</v>
      </c>
      <c r="B117" s="42" t="s">
        <v>8</v>
      </c>
      <c r="C117" s="43" t="s">
        <v>7</v>
      </c>
      <c r="D117" s="43" t="s">
        <v>41</v>
      </c>
      <c r="E117" s="43" t="s">
        <v>371</v>
      </c>
      <c r="F117" s="45"/>
      <c r="G117" s="176">
        <f>G118</f>
        <v>636</v>
      </c>
    </row>
    <row r="118" spans="1:7" s="39" customFormat="1" ht="44.25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371</v>
      </c>
      <c r="F118" s="45" t="s">
        <v>406</v>
      </c>
      <c r="G118" s="176">
        <v>636</v>
      </c>
    </row>
    <row r="119" spans="1:7" s="39" customFormat="1" ht="51">
      <c r="A119" s="170" t="s">
        <v>61</v>
      </c>
      <c r="B119" s="42" t="s">
        <v>8</v>
      </c>
      <c r="C119" s="43" t="s">
        <v>7</v>
      </c>
      <c r="D119" s="43" t="s">
        <v>41</v>
      </c>
      <c r="E119" s="43" t="s">
        <v>200</v>
      </c>
      <c r="F119" s="44"/>
      <c r="G119" s="171">
        <f>G120</f>
        <v>2282070.6</v>
      </c>
    </row>
    <row r="120" spans="1:7" s="39" customFormat="1" ht="22.9" customHeight="1">
      <c r="A120" s="170" t="s">
        <v>53</v>
      </c>
      <c r="B120" s="42" t="s">
        <v>8</v>
      </c>
      <c r="C120" s="43" t="s">
        <v>7</v>
      </c>
      <c r="D120" s="43" t="s">
        <v>41</v>
      </c>
      <c r="E120" s="43" t="s">
        <v>205</v>
      </c>
      <c r="F120" s="44"/>
      <c r="G120" s="171">
        <f>G121</f>
        <v>2282070.6</v>
      </c>
    </row>
    <row r="121" spans="1:7" s="39" customFormat="1" ht="40.9" customHeight="1">
      <c r="A121" s="61" t="s">
        <v>274</v>
      </c>
      <c r="B121" s="42" t="s">
        <v>8</v>
      </c>
      <c r="C121" s="43" t="s">
        <v>7</v>
      </c>
      <c r="D121" s="43" t="s">
        <v>41</v>
      </c>
      <c r="E121" s="42" t="s">
        <v>226</v>
      </c>
      <c r="F121" s="45"/>
      <c r="G121" s="171">
        <f>G122</f>
        <v>2282070.6</v>
      </c>
    </row>
    <row r="122" spans="1:7" s="39" customFormat="1" ht="30" customHeight="1">
      <c r="A122" s="61" t="s">
        <v>62</v>
      </c>
      <c r="B122" s="42" t="s">
        <v>8</v>
      </c>
      <c r="C122" s="43" t="s">
        <v>7</v>
      </c>
      <c r="D122" s="43" t="s">
        <v>41</v>
      </c>
      <c r="E122" s="42" t="s">
        <v>226</v>
      </c>
      <c r="F122" s="45" t="s">
        <v>63</v>
      </c>
      <c r="G122" s="171">
        <v>2282070.6</v>
      </c>
    </row>
    <row r="123" spans="1:7" s="39" customFormat="1" hidden="1">
      <c r="A123" s="168" t="s">
        <v>86</v>
      </c>
      <c r="B123" s="40" t="s">
        <v>8</v>
      </c>
      <c r="C123" s="41" t="s">
        <v>14</v>
      </c>
      <c r="D123" s="41"/>
      <c r="E123" s="41"/>
      <c r="F123" s="62"/>
      <c r="G123" s="160">
        <f>G127+G128</f>
        <v>885000</v>
      </c>
    </row>
    <row r="124" spans="1:7" s="39" customFormat="1" hidden="1">
      <c r="A124" s="168" t="s">
        <v>111</v>
      </c>
      <c r="B124" s="40" t="s">
        <v>8</v>
      </c>
      <c r="C124" s="40" t="s">
        <v>14</v>
      </c>
      <c r="D124" s="40" t="s">
        <v>5</v>
      </c>
      <c r="E124" s="43"/>
      <c r="F124" s="45"/>
      <c r="G124" s="160" t="e">
        <f>SUM(G125)</f>
        <v>#REF!</v>
      </c>
    </row>
    <row r="125" spans="1:7" s="39" customFormat="1" ht="51" hidden="1">
      <c r="A125" s="170" t="s">
        <v>61</v>
      </c>
      <c r="B125" s="42" t="s">
        <v>8</v>
      </c>
      <c r="C125" s="43" t="s">
        <v>14</v>
      </c>
      <c r="D125" s="43" t="s">
        <v>5</v>
      </c>
      <c r="E125" s="43" t="s">
        <v>200</v>
      </c>
      <c r="F125" s="62"/>
      <c r="G125" s="176" t="e">
        <f>SUM(G126)</f>
        <v>#REF!</v>
      </c>
    </row>
    <row r="126" spans="1:7" s="39" customFormat="1" ht="25.5" hidden="1">
      <c r="A126" s="181" t="s">
        <v>113</v>
      </c>
      <c r="B126" s="42" t="s">
        <v>8</v>
      </c>
      <c r="C126" s="43" t="s">
        <v>14</v>
      </c>
      <c r="D126" s="43" t="s">
        <v>5</v>
      </c>
      <c r="E126" s="45" t="s">
        <v>112</v>
      </c>
      <c r="F126" s="45"/>
      <c r="G126" s="171" t="e">
        <f>SUM(#REF!)</f>
        <v>#REF!</v>
      </c>
    </row>
    <row r="127" spans="1:7" s="39" customFormat="1">
      <c r="A127" s="168" t="s">
        <v>86</v>
      </c>
      <c r="B127" s="40" t="s">
        <v>8</v>
      </c>
      <c r="C127" s="40" t="s">
        <v>14</v>
      </c>
      <c r="D127" s="40"/>
      <c r="E127" s="43"/>
      <c r="F127" s="45"/>
      <c r="G127" s="160">
        <f>G128</f>
        <v>442500</v>
      </c>
    </row>
    <row r="128" spans="1:7" s="39" customFormat="1" ht="27.6" customHeight="1">
      <c r="A128" s="168" t="s">
        <v>15</v>
      </c>
      <c r="B128" s="40" t="s">
        <v>8</v>
      </c>
      <c r="C128" s="41" t="s">
        <v>14</v>
      </c>
      <c r="D128" s="41" t="s">
        <v>12</v>
      </c>
      <c r="E128" s="41"/>
      <c r="F128" s="62"/>
      <c r="G128" s="160">
        <f>G129+G134+G144</f>
        <v>442500</v>
      </c>
    </row>
    <row r="129" spans="1:7" s="39" customFormat="1" ht="51">
      <c r="A129" s="174" t="s">
        <v>333</v>
      </c>
      <c r="B129" s="42" t="s">
        <v>8</v>
      </c>
      <c r="C129" s="43" t="s">
        <v>14</v>
      </c>
      <c r="D129" s="43" t="s">
        <v>12</v>
      </c>
      <c r="E129" s="43" t="s">
        <v>213</v>
      </c>
      <c r="F129" s="45"/>
      <c r="G129" s="171">
        <f>G130</f>
        <v>500</v>
      </c>
    </row>
    <row r="130" spans="1:7" s="39" customFormat="1" ht="51">
      <c r="A130" s="174" t="s">
        <v>338</v>
      </c>
      <c r="B130" s="42" t="s">
        <v>8</v>
      </c>
      <c r="C130" s="43" t="s">
        <v>14</v>
      </c>
      <c r="D130" s="43" t="s">
        <v>12</v>
      </c>
      <c r="E130" s="43" t="s">
        <v>227</v>
      </c>
      <c r="F130" s="45"/>
      <c r="G130" s="171">
        <f>G132</f>
        <v>500</v>
      </c>
    </row>
    <row r="131" spans="1:7" s="39" customFormat="1" ht="25.5">
      <c r="A131" s="175" t="s">
        <v>145</v>
      </c>
      <c r="B131" s="42" t="s">
        <v>8</v>
      </c>
      <c r="C131" s="43" t="s">
        <v>14</v>
      </c>
      <c r="D131" s="43" t="s">
        <v>12</v>
      </c>
      <c r="E131" s="43" t="s">
        <v>228</v>
      </c>
      <c r="F131" s="45"/>
      <c r="G131" s="171">
        <f>G133</f>
        <v>500</v>
      </c>
    </row>
    <row r="132" spans="1:7" s="39" customFormat="1" ht="40.15" customHeight="1">
      <c r="A132" s="175" t="s">
        <v>147</v>
      </c>
      <c r="B132" s="42" t="s">
        <v>8</v>
      </c>
      <c r="C132" s="43" t="s">
        <v>14</v>
      </c>
      <c r="D132" s="43" t="s">
        <v>12</v>
      </c>
      <c r="E132" s="43" t="s">
        <v>229</v>
      </c>
      <c r="F132" s="45"/>
      <c r="G132" s="171">
        <f>G133</f>
        <v>500</v>
      </c>
    </row>
    <row r="133" spans="1:7" s="39" customFormat="1" ht="42.75" customHeight="1">
      <c r="A133" s="61" t="s">
        <v>65</v>
      </c>
      <c r="B133" s="42" t="s">
        <v>8</v>
      </c>
      <c r="C133" s="43" t="s">
        <v>14</v>
      </c>
      <c r="D133" s="43" t="s">
        <v>12</v>
      </c>
      <c r="E133" s="43" t="s">
        <v>229</v>
      </c>
      <c r="F133" s="45" t="s">
        <v>66</v>
      </c>
      <c r="G133" s="171">
        <v>500</v>
      </c>
    </row>
    <row r="134" spans="1:7" s="39" customFormat="1" ht="56.25" customHeight="1">
      <c r="A134" s="174" t="s">
        <v>339</v>
      </c>
      <c r="B134" s="42" t="s">
        <v>8</v>
      </c>
      <c r="C134" s="42" t="s">
        <v>14</v>
      </c>
      <c r="D134" s="43" t="s">
        <v>12</v>
      </c>
      <c r="E134" s="43" t="s">
        <v>230</v>
      </c>
      <c r="F134" s="45"/>
      <c r="G134" s="171">
        <f>G135</f>
        <v>441000</v>
      </c>
    </row>
    <row r="135" spans="1:7" s="39" customFormat="1" ht="25.5">
      <c r="A135" s="175" t="s">
        <v>159</v>
      </c>
      <c r="B135" s="42" t="s">
        <v>8</v>
      </c>
      <c r="C135" s="42" t="s">
        <v>14</v>
      </c>
      <c r="D135" s="43" t="s">
        <v>12</v>
      </c>
      <c r="E135" s="43" t="s">
        <v>231</v>
      </c>
      <c r="F135" s="45"/>
      <c r="G135" s="171">
        <f>G137+G139+G141+G143</f>
        <v>441000</v>
      </c>
    </row>
    <row r="136" spans="1:7" s="39" customFormat="1" ht="21" customHeight="1">
      <c r="A136" s="59" t="s">
        <v>234</v>
      </c>
      <c r="B136" s="42" t="s">
        <v>8</v>
      </c>
      <c r="C136" s="42" t="s">
        <v>14</v>
      </c>
      <c r="D136" s="43" t="s">
        <v>12</v>
      </c>
      <c r="E136" s="43" t="s">
        <v>233</v>
      </c>
      <c r="F136" s="45"/>
      <c r="G136" s="171">
        <f>G137</f>
        <v>420000</v>
      </c>
    </row>
    <row r="137" spans="1:7" s="39" customFormat="1" ht="40.5" customHeight="1">
      <c r="A137" s="61" t="s">
        <v>65</v>
      </c>
      <c r="B137" s="42" t="s">
        <v>8</v>
      </c>
      <c r="C137" s="42" t="s">
        <v>14</v>
      </c>
      <c r="D137" s="43" t="s">
        <v>12</v>
      </c>
      <c r="E137" s="43" t="s">
        <v>233</v>
      </c>
      <c r="F137" s="45" t="s">
        <v>66</v>
      </c>
      <c r="G137" s="171">
        <v>420000</v>
      </c>
    </row>
    <row r="138" spans="1:7" s="39" customFormat="1" ht="27.6" customHeight="1">
      <c r="A138" s="59" t="s">
        <v>161</v>
      </c>
      <c r="B138" s="42" t="s">
        <v>8</v>
      </c>
      <c r="C138" s="42" t="s">
        <v>14</v>
      </c>
      <c r="D138" s="43" t="s">
        <v>12</v>
      </c>
      <c r="E138" s="43" t="s">
        <v>232</v>
      </c>
      <c r="F138" s="45"/>
      <c r="G138" s="171">
        <f>G139</f>
        <v>1000</v>
      </c>
    </row>
    <row r="139" spans="1:7" s="39" customFormat="1" ht="36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232</v>
      </c>
      <c r="F139" s="45" t="s">
        <v>66</v>
      </c>
      <c r="G139" s="171">
        <v>1000</v>
      </c>
    </row>
    <row r="140" spans="1:7" s="39" customFormat="1" ht="25.9" customHeight="1">
      <c r="A140" s="59" t="s">
        <v>165</v>
      </c>
      <c r="B140" s="42" t="s">
        <v>8</v>
      </c>
      <c r="C140" s="42" t="s">
        <v>14</v>
      </c>
      <c r="D140" s="43" t="s">
        <v>12</v>
      </c>
      <c r="E140" s="43" t="s">
        <v>235</v>
      </c>
      <c r="F140" s="45"/>
      <c r="G140" s="171">
        <f>G141</f>
        <v>20000</v>
      </c>
    </row>
    <row r="141" spans="1:7" s="39" customFormat="1" ht="37.5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235</v>
      </c>
      <c r="F141" s="45" t="s">
        <v>66</v>
      </c>
      <c r="G141" s="171">
        <v>20000</v>
      </c>
    </row>
    <row r="142" spans="1:7" s="39" customFormat="1" ht="37.5" customHeight="1">
      <c r="A142" s="61" t="s">
        <v>427</v>
      </c>
      <c r="B142" s="42" t="s">
        <v>8</v>
      </c>
      <c r="C142" s="42" t="s">
        <v>14</v>
      </c>
      <c r="D142" s="43" t="s">
        <v>12</v>
      </c>
      <c r="E142" s="43" t="s">
        <v>428</v>
      </c>
      <c r="F142" s="45"/>
      <c r="G142" s="171">
        <f>G143</f>
        <v>0</v>
      </c>
    </row>
    <row r="143" spans="1:7" s="39" customFormat="1" ht="37.5" customHeight="1">
      <c r="A143" s="61" t="s">
        <v>65</v>
      </c>
      <c r="B143" s="42" t="s">
        <v>8</v>
      </c>
      <c r="C143" s="42" t="s">
        <v>14</v>
      </c>
      <c r="D143" s="43" t="s">
        <v>12</v>
      </c>
      <c r="E143" s="43" t="s">
        <v>428</v>
      </c>
      <c r="F143" s="45" t="s">
        <v>66</v>
      </c>
      <c r="G143" s="171">
        <v>0</v>
      </c>
    </row>
    <row r="144" spans="1:7" s="39" customFormat="1" ht="40.9" customHeight="1">
      <c r="A144" s="178" t="s">
        <v>302</v>
      </c>
      <c r="B144" s="42" t="s">
        <v>8</v>
      </c>
      <c r="C144" s="42" t="s">
        <v>14</v>
      </c>
      <c r="D144" s="43" t="s">
        <v>12</v>
      </c>
      <c r="E144" s="43" t="s">
        <v>327</v>
      </c>
      <c r="F144" s="45"/>
      <c r="G144" s="171">
        <f>G146</f>
        <v>1000</v>
      </c>
    </row>
    <row r="145" spans="1:7" s="39" customFormat="1" ht="29.45" customHeight="1">
      <c r="A145" s="61" t="s">
        <v>361</v>
      </c>
      <c r="B145" s="42" t="s">
        <v>8</v>
      </c>
      <c r="C145" s="42" t="s">
        <v>14</v>
      </c>
      <c r="D145" s="43" t="s">
        <v>12</v>
      </c>
      <c r="E145" s="43" t="s">
        <v>328</v>
      </c>
      <c r="F145" s="45"/>
      <c r="G145" s="171">
        <v>1000</v>
      </c>
    </row>
    <row r="146" spans="1:7" s="39" customFormat="1" ht="45" customHeight="1">
      <c r="A146" s="61" t="s">
        <v>65</v>
      </c>
      <c r="B146" s="42" t="s">
        <v>8</v>
      </c>
      <c r="C146" s="42" t="s">
        <v>14</v>
      </c>
      <c r="D146" s="43" t="s">
        <v>12</v>
      </c>
      <c r="E146" s="43" t="s">
        <v>328</v>
      </c>
      <c r="F146" s="45" t="s">
        <v>66</v>
      </c>
      <c r="G146" s="171">
        <v>1000</v>
      </c>
    </row>
    <row r="147" spans="1:7" s="39" customFormat="1">
      <c r="A147" s="168" t="s">
        <v>81</v>
      </c>
      <c r="B147" s="40" t="s">
        <v>8</v>
      </c>
      <c r="C147" s="41" t="s">
        <v>16</v>
      </c>
      <c r="D147" s="41"/>
      <c r="E147" s="41"/>
      <c r="F147" s="62"/>
      <c r="G147" s="160">
        <f>G148+G170</f>
        <v>4194070.01</v>
      </c>
    </row>
    <row r="148" spans="1:7" s="39" customFormat="1">
      <c r="A148" s="168" t="s">
        <v>17</v>
      </c>
      <c r="B148" s="40" t="s">
        <v>8</v>
      </c>
      <c r="C148" s="40" t="s">
        <v>16</v>
      </c>
      <c r="D148" s="40" t="s">
        <v>5</v>
      </c>
      <c r="E148" s="41"/>
      <c r="F148" s="62"/>
      <c r="G148" s="169">
        <f>G154+G149</f>
        <v>2466926.36</v>
      </c>
    </row>
    <row r="149" spans="1:7" s="39" customFormat="1" ht="51">
      <c r="A149" s="174" t="s">
        <v>333</v>
      </c>
      <c r="B149" s="42" t="s">
        <v>8</v>
      </c>
      <c r="C149" s="43" t="s">
        <v>16</v>
      </c>
      <c r="D149" s="42" t="s">
        <v>5</v>
      </c>
      <c r="E149" s="43" t="s">
        <v>213</v>
      </c>
      <c r="F149" s="44"/>
      <c r="G149" s="171">
        <f>G150</f>
        <v>500</v>
      </c>
    </row>
    <row r="150" spans="1:7" s="39" customFormat="1" ht="29.45" customHeight="1">
      <c r="A150" s="174" t="s">
        <v>338</v>
      </c>
      <c r="B150" s="42" t="s">
        <v>8</v>
      </c>
      <c r="C150" s="43" t="s">
        <v>16</v>
      </c>
      <c r="D150" s="42" t="s">
        <v>5</v>
      </c>
      <c r="E150" s="43" t="s">
        <v>227</v>
      </c>
      <c r="F150" s="44"/>
      <c r="G150" s="171">
        <f>G153</f>
        <v>500</v>
      </c>
    </row>
    <row r="151" spans="1:7" s="39" customFormat="1" ht="40.9" customHeight="1">
      <c r="A151" s="175" t="s">
        <v>145</v>
      </c>
      <c r="B151" s="42" t="s">
        <v>8</v>
      </c>
      <c r="C151" s="43" t="s">
        <v>16</v>
      </c>
      <c r="D151" s="42" t="s">
        <v>5</v>
      </c>
      <c r="E151" s="43" t="s">
        <v>228</v>
      </c>
      <c r="F151" s="44"/>
      <c r="G151" s="171">
        <f>G152</f>
        <v>500</v>
      </c>
    </row>
    <row r="152" spans="1:7" s="39" customFormat="1" ht="37.9" customHeight="1">
      <c r="A152" s="175" t="s">
        <v>147</v>
      </c>
      <c r="B152" s="42" t="s">
        <v>8</v>
      </c>
      <c r="C152" s="43" t="s">
        <v>16</v>
      </c>
      <c r="D152" s="42" t="s">
        <v>5</v>
      </c>
      <c r="E152" s="43" t="s">
        <v>229</v>
      </c>
      <c r="F152" s="44"/>
      <c r="G152" s="171">
        <f>G153</f>
        <v>500</v>
      </c>
    </row>
    <row r="153" spans="1:7" s="39" customFormat="1" ht="47.25" customHeight="1">
      <c r="A153" s="61" t="s">
        <v>65</v>
      </c>
      <c r="B153" s="42" t="s">
        <v>8</v>
      </c>
      <c r="C153" s="43" t="s">
        <v>16</v>
      </c>
      <c r="D153" s="42" t="s">
        <v>5</v>
      </c>
      <c r="E153" s="43" t="s">
        <v>229</v>
      </c>
      <c r="F153" s="45" t="s">
        <v>66</v>
      </c>
      <c r="G153" s="171">
        <v>500</v>
      </c>
    </row>
    <row r="154" spans="1:7" s="39" customFormat="1" ht="39" customHeight="1">
      <c r="A154" s="174" t="s">
        <v>329</v>
      </c>
      <c r="B154" s="42" t="s">
        <v>8</v>
      </c>
      <c r="C154" s="43" t="s">
        <v>16</v>
      </c>
      <c r="D154" s="42" t="s">
        <v>5</v>
      </c>
      <c r="E154" s="43" t="s">
        <v>236</v>
      </c>
      <c r="F154" s="44"/>
      <c r="G154" s="182">
        <f>G155+G162+G166</f>
        <v>2466426.36</v>
      </c>
    </row>
    <row r="155" spans="1:7" s="39" customFormat="1" ht="38.25">
      <c r="A155" s="183" t="s">
        <v>340</v>
      </c>
      <c r="B155" s="42" t="s">
        <v>8</v>
      </c>
      <c r="C155" s="44" t="s">
        <v>16</v>
      </c>
      <c r="D155" s="45" t="s">
        <v>5</v>
      </c>
      <c r="E155" s="43" t="s">
        <v>237</v>
      </c>
      <c r="F155" s="44"/>
      <c r="G155" s="171">
        <f>G156</f>
        <v>2464426.36</v>
      </c>
    </row>
    <row r="156" spans="1:7" s="39" customFormat="1">
      <c r="A156" s="184" t="s">
        <v>169</v>
      </c>
      <c r="B156" s="42" t="s">
        <v>8</v>
      </c>
      <c r="C156" s="43" t="s">
        <v>16</v>
      </c>
      <c r="D156" s="42" t="s">
        <v>5</v>
      </c>
      <c r="E156" s="43" t="s">
        <v>238</v>
      </c>
      <c r="F156" s="45"/>
      <c r="G156" s="171">
        <f>G157</f>
        <v>2464426.36</v>
      </c>
    </row>
    <row r="157" spans="1:7" s="39" customFormat="1" ht="27.6" customHeight="1">
      <c r="A157" s="185" t="s">
        <v>82</v>
      </c>
      <c r="B157" s="42" t="s">
        <v>8</v>
      </c>
      <c r="C157" s="43" t="s">
        <v>16</v>
      </c>
      <c r="D157" s="42" t="s">
        <v>5</v>
      </c>
      <c r="E157" s="43" t="s">
        <v>239</v>
      </c>
      <c r="F157" s="45"/>
      <c r="G157" s="182">
        <f>G158+G159+G161</f>
        <v>2464426.36</v>
      </c>
    </row>
    <row r="158" spans="1:7" s="39" customFormat="1" ht="26.45" customHeight="1">
      <c r="A158" s="61" t="s">
        <v>89</v>
      </c>
      <c r="B158" s="42" t="s">
        <v>8</v>
      </c>
      <c r="C158" s="43" t="s">
        <v>16</v>
      </c>
      <c r="D158" s="42" t="s">
        <v>5</v>
      </c>
      <c r="E158" s="43" t="s">
        <v>239</v>
      </c>
      <c r="F158" s="45" t="s">
        <v>87</v>
      </c>
      <c r="G158" s="171">
        <v>2015587.66</v>
      </c>
    </row>
    <row r="159" spans="1:7" s="39" customFormat="1" ht="22.9" customHeight="1">
      <c r="A159" s="61" t="s">
        <v>65</v>
      </c>
      <c r="B159" s="42" t="s">
        <v>8</v>
      </c>
      <c r="C159" s="44" t="s">
        <v>16</v>
      </c>
      <c r="D159" s="45" t="s">
        <v>5</v>
      </c>
      <c r="E159" s="43" t="s">
        <v>239</v>
      </c>
      <c r="F159" s="45" t="s">
        <v>66</v>
      </c>
      <c r="G159" s="171">
        <v>426838.7</v>
      </c>
    </row>
    <row r="160" spans="1:7" s="39" customFormat="1">
      <c r="A160" s="172" t="s">
        <v>304</v>
      </c>
      <c r="B160" s="42" t="s">
        <v>8</v>
      </c>
      <c r="C160" s="42" t="s">
        <v>16</v>
      </c>
      <c r="D160" s="43" t="s">
        <v>5</v>
      </c>
      <c r="E160" s="43" t="s">
        <v>239</v>
      </c>
      <c r="F160" s="45" t="s">
        <v>303</v>
      </c>
      <c r="G160" s="171">
        <v>0</v>
      </c>
    </row>
    <row r="161" spans="1:7" s="39" customFormat="1" ht="15" customHeight="1">
      <c r="A161" s="173" t="s">
        <v>67</v>
      </c>
      <c r="B161" s="42" t="s">
        <v>8</v>
      </c>
      <c r="C161" s="44" t="s">
        <v>16</v>
      </c>
      <c r="D161" s="45" t="s">
        <v>5</v>
      </c>
      <c r="E161" s="43" t="s">
        <v>239</v>
      </c>
      <c r="F161" s="45" t="s">
        <v>68</v>
      </c>
      <c r="G161" s="171">
        <v>22000</v>
      </c>
    </row>
    <row r="162" spans="1:7" s="39" customFormat="1" ht="25.5">
      <c r="A162" s="183" t="s">
        <v>341</v>
      </c>
      <c r="B162" s="42" t="s">
        <v>8</v>
      </c>
      <c r="C162" s="44" t="s">
        <v>16</v>
      </c>
      <c r="D162" s="45" t="s">
        <v>5</v>
      </c>
      <c r="E162" s="43" t="s">
        <v>241</v>
      </c>
      <c r="F162" s="44"/>
      <c r="G162" s="171">
        <f>G163</f>
        <v>1000</v>
      </c>
    </row>
    <row r="163" spans="1:7" s="39" customFormat="1" ht="25.5">
      <c r="A163" s="59" t="s">
        <v>175</v>
      </c>
      <c r="B163" s="42" t="s">
        <v>8</v>
      </c>
      <c r="C163" s="43" t="s">
        <v>16</v>
      </c>
      <c r="D163" s="42" t="s">
        <v>5</v>
      </c>
      <c r="E163" s="43" t="s">
        <v>242</v>
      </c>
      <c r="F163" s="45"/>
      <c r="G163" s="171">
        <f>G164</f>
        <v>1000</v>
      </c>
    </row>
    <row r="164" spans="1:7" s="39" customFormat="1" ht="26.1" customHeight="1">
      <c r="A164" s="59" t="s">
        <v>88</v>
      </c>
      <c r="B164" s="42" t="s">
        <v>8</v>
      </c>
      <c r="C164" s="43" t="s">
        <v>16</v>
      </c>
      <c r="D164" s="42" t="s">
        <v>5</v>
      </c>
      <c r="E164" s="43" t="s">
        <v>243</v>
      </c>
      <c r="F164" s="45"/>
      <c r="G164" s="171">
        <f>G165</f>
        <v>1000</v>
      </c>
    </row>
    <row r="165" spans="1:7" s="39" customFormat="1" ht="38.25">
      <c r="A165" s="61" t="s">
        <v>65</v>
      </c>
      <c r="B165" s="42" t="s">
        <v>8</v>
      </c>
      <c r="C165" s="44" t="s">
        <v>16</v>
      </c>
      <c r="D165" s="45" t="s">
        <v>5</v>
      </c>
      <c r="E165" s="43" t="s">
        <v>243</v>
      </c>
      <c r="F165" s="45" t="s">
        <v>66</v>
      </c>
      <c r="G165" s="171">
        <v>1000</v>
      </c>
    </row>
    <row r="166" spans="1:7" s="39" customFormat="1" ht="20.25" customHeight="1">
      <c r="A166" s="238" t="s">
        <v>342</v>
      </c>
      <c r="B166" s="42" t="s">
        <v>8</v>
      </c>
      <c r="C166" s="44" t="s">
        <v>16</v>
      </c>
      <c r="D166" s="45" t="s">
        <v>5</v>
      </c>
      <c r="E166" s="43" t="s">
        <v>246</v>
      </c>
      <c r="F166" s="44"/>
      <c r="G166" s="171">
        <f>G167</f>
        <v>1000</v>
      </c>
    </row>
    <row r="167" spans="1:7" s="39" customFormat="1" ht="28.5" customHeight="1">
      <c r="A167" s="59" t="s">
        <v>179</v>
      </c>
      <c r="B167" s="42" t="s">
        <v>8</v>
      </c>
      <c r="C167" s="43" t="s">
        <v>16</v>
      </c>
      <c r="D167" s="42" t="s">
        <v>5</v>
      </c>
      <c r="E167" s="43" t="s">
        <v>244</v>
      </c>
      <c r="F167" s="45"/>
      <c r="G167" s="171">
        <f>G168</f>
        <v>1000</v>
      </c>
    </row>
    <row r="168" spans="1:7" s="39" customFormat="1" ht="25.5" customHeight="1">
      <c r="A168" s="187" t="s">
        <v>181</v>
      </c>
      <c r="B168" s="42" t="s">
        <v>8</v>
      </c>
      <c r="C168" s="43" t="s">
        <v>16</v>
      </c>
      <c r="D168" s="42" t="s">
        <v>5</v>
      </c>
      <c r="E168" s="43" t="s">
        <v>245</v>
      </c>
      <c r="F168" s="45"/>
      <c r="G168" s="171">
        <f>G169</f>
        <v>1000</v>
      </c>
    </row>
    <row r="169" spans="1:7" s="39" customFormat="1" ht="33" customHeight="1">
      <c r="A169" s="61" t="s">
        <v>65</v>
      </c>
      <c r="B169" s="42" t="s">
        <v>8</v>
      </c>
      <c r="C169" s="44" t="s">
        <v>16</v>
      </c>
      <c r="D169" s="45" t="s">
        <v>5</v>
      </c>
      <c r="E169" s="43" t="s">
        <v>245</v>
      </c>
      <c r="F169" s="45" t="s">
        <v>66</v>
      </c>
      <c r="G169" s="171">
        <v>1000</v>
      </c>
    </row>
    <row r="170" spans="1:7" s="39" customFormat="1" ht="33.6" customHeight="1">
      <c r="A170" s="168" t="s">
        <v>83</v>
      </c>
      <c r="B170" s="40" t="s">
        <v>8</v>
      </c>
      <c r="C170" s="41" t="s">
        <v>16</v>
      </c>
      <c r="D170" s="41" t="s">
        <v>7</v>
      </c>
      <c r="E170" s="41"/>
      <c r="F170" s="62"/>
      <c r="G170" s="160">
        <f>G171+G177</f>
        <v>1727143.65</v>
      </c>
    </row>
    <row r="171" spans="1:7" s="39" customFormat="1" ht="39" customHeight="1">
      <c r="A171" s="183" t="s">
        <v>340</v>
      </c>
      <c r="B171" s="42" t="s">
        <v>8</v>
      </c>
      <c r="C171" s="44" t="s">
        <v>16</v>
      </c>
      <c r="D171" s="45" t="s">
        <v>7</v>
      </c>
      <c r="E171" s="43" t="s">
        <v>237</v>
      </c>
      <c r="F171" s="44"/>
      <c r="G171" s="171">
        <f>G172</f>
        <v>1726598.2</v>
      </c>
    </row>
    <row r="172" spans="1:7" s="39" customFormat="1">
      <c r="A172" s="184" t="s">
        <v>169</v>
      </c>
      <c r="B172" s="42" t="s">
        <v>8</v>
      </c>
      <c r="C172" s="43" t="s">
        <v>16</v>
      </c>
      <c r="D172" s="42" t="s">
        <v>7</v>
      </c>
      <c r="E172" s="43" t="s">
        <v>238</v>
      </c>
      <c r="F172" s="45"/>
      <c r="G172" s="171">
        <f>G173</f>
        <v>1726598.2</v>
      </c>
    </row>
    <row r="173" spans="1:7" s="39" customFormat="1" ht="43.9" customHeight="1">
      <c r="A173" s="175" t="s">
        <v>274</v>
      </c>
      <c r="B173" s="42" t="s">
        <v>8</v>
      </c>
      <c r="C173" s="43" t="s">
        <v>16</v>
      </c>
      <c r="D173" s="42" t="s">
        <v>7</v>
      </c>
      <c r="E173" s="43" t="s">
        <v>240</v>
      </c>
      <c r="F173" s="45"/>
      <c r="G173" s="171">
        <f>G175+G174+G176</f>
        <v>1726598.2</v>
      </c>
    </row>
    <row r="174" spans="1:7" s="39" customFormat="1" ht="27.75" customHeight="1">
      <c r="A174" s="175" t="s">
        <v>62</v>
      </c>
      <c r="B174" s="42" t="s">
        <v>8</v>
      </c>
      <c r="C174" s="43" t="s">
        <v>16</v>
      </c>
      <c r="D174" s="42" t="s">
        <v>7</v>
      </c>
      <c r="E174" s="43" t="s">
        <v>240</v>
      </c>
      <c r="F174" s="45" t="s">
        <v>63</v>
      </c>
      <c r="G174" s="171">
        <v>1541598.2</v>
      </c>
    </row>
    <row r="175" spans="1:7" s="39" customFormat="1" ht="25.15" customHeight="1">
      <c r="A175" s="175" t="s">
        <v>65</v>
      </c>
      <c r="B175" s="42" t="s">
        <v>8</v>
      </c>
      <c r="C175" s="43" t="s">
        <v>16</v>
      </c>
      <c r="D175" s="42" t="s">
        <v>7</v>
      </c>
      <c r="E175" s="43" t="s">
        <v>240</v>
      </c>
      <c r="F175" s="45" t="s">
        <v>66</v>
      </c>
      <c r="G175" s="171">
        <v>185000</v>
      </c>
    </row>
    <row r="176" spans="1:7" s="39" customFormat="1">
      <c r="A176" s="188" t="s">
        <v>67</v>
      </c>
      <c r="B176" s="42" t="s">
        <v>8</v>
      </c>
      <c r="C176" s="43" t="s">
        <v>16</v>
      </c>
      <c r="D176" s="42" t="s">
        <v>7</v>
      </c>
      <c r="E176" s="43" t="s">
        <v>240</v>
      </c>
      <c r="F176" s="45" t="s">
        <v>68</v>
      </c>
      <c r="G176" s="171">
        <v>0</v>
      </c>
    </row>
    <row r="177" spans="1:7" s="39" customFormat="1" ht="38.25">
      <c r="A177" s="170" t="s">
        <v>387</v>
      </c>
      <c r="B177" s="42" t="s">
        <v>8</v>
      </c>
      <c r="C177" s="43" t="s">
        <v>16</v>
      </c>
      <c r="D177" s="42" t="s">
        <v>7</v>
      </c>
      <c r="E177" s="43" t="s">
        <v>386</v>
      </c>
      <c r="F177" s="45"/>
      <c r="G177" s="171">
        <v>545.45000000000005</v>
      </c>
    </row>
    <row r="178" spans="1:7" s="39" customFormat="1" ht="25.5">
      <c r="A178" s="170" t="s">
        <v>392</v>
      </c>
      <c r="B178" s="42" t="s">
        <v>8</v>
      </c>
      <c r="C178" s="43" t="s">
        <v>16</v>
      </c>
      <c r="D178" s="42" t="s">
        <v>7</v>
      </c>
      <c r="E178" s="43" t="s">
        <v>391</v>
      </c>
      <c r="F178" s="45"/>
      <c r="G178" s="171">
        <v>545.45000000000005</v>
      </c>
    </row>
    <row r="179" spans="1:7" s="39" customFormat="1" ht="84" customHeight="1">
      <c r="A179" s="181" t="s">
        <v>352</v>
      </c>
      <c r="B179" s="42" t="s">
        <v>8</v>
      </c>
      <c r="C179" s="43" t="s">
        <v>16</v>
      </c>
      <c r="D179" s="42" t="s">
        <v>7</v>
      </c>
      <c r="E179" s="43" t="s">
        <v>397</v>
      </c>
      <c r="F179" s="45"/>
      <c r="G179" s="171">
        <v>545.45000000000005</v>
      </c>
    </row>
    <row r="180" spans="1:7" s="39" customFormat="1" ht="25.5">
      <c r="A180" s="175" t="s">
        <v>62</v>
      </c>
      <c r="B180" s="42" t="s">
        <v>8</v>
      </c>
      <c r="C180" s="43" t="s">
        <v>16</v>
      </c>
      <c r="D180" s="42" t="s">
        <v>7</v>
      </c>
      <c r="E180" s="43" t="s">
        <v>397</v>
      </c>
      <c r="F180" s="45" t="s">
        <v>63</v>
      </c>
      <c r="G180" s="171">
        <v>545.45000000000005</v>
      </c>
    </row>
    <row r="181" spans="1:7" s="39" customFormat="1">
      <c r="A181" s="168" t="s">
        <v>18</v>
      </c>
      <c r="B181" s="40" t="s">
        <v>8</v>
      </c>
      <c r="C181" s="41" t="s">
        <v>13</v>
      </c>
      <c r="D181" s="41"/>
      <c r="E181" s="41"/>
      <c r="F181" s="62"/>
      <c r="G181" s="160">
        <f>G182+G187</f>
        <v>465066.95</v>
      </c>
    </row>
    <row r="182" spans="1:7" s="39" customFormat="1">
      <c r="A182" s="189" t="s">
        <v>50</v>
      </c>
      <c r="B182" s="41" t="s">
        <v>8</v>
      </c>
      <c r="C182" s="159" t="s">
        <v>13</v>
      </c>
      <c r="D182" s="62" t="s">
        <v>5</v>
      </c>
      <c r="E182" s="62"/>
      <c r="F182" s="62"/>
      <c r="G182" s="169">
        <f>G183</f>
        <v>434612.4</v>
      </c>
    </row>
    <row r="183" spans="1:7" s="39" customFormat="1" ht="38.25">
      <c r="A183" s="170" t="s">
        <v>387</v>
      </c>
      <c r="B183" s="42" t="s">
        <v>8</v>
      </c>
      <c r="C183" s="44" t="s">
        <v>13</v>
      </c>
      <c r="D183" s="45" t="s">
        <v>5</v>
      </c>
      <c r="E183" s="43" t="s">
        <v>386</v>
      </c>
      <c r="F183" s="45"/>
      <c r="G183" s="169">
        <f>G184</f>
        <v>434612.4</v>
      </c>
    </row>
    <row r="184" spans="1:7" s="39" customFormat="1" ht="24.75" customHeight="1">
      <c r="A184" s="190" t="s">
        <v>388</v>
      </c>
      <c r="B184" s="42" t="s">
        <v>8</v>
      </c>
      <c r="C184" s="44" t="s">
        <v>13</v>
      </c>
      <c r="D184" s="45" t="s">
        <v>5</v>
      </c>
      <c r="E184" s="45" t="s">
        <v>389</v>
      </c>
      <c r="F184" s="62"/>
      <c r="G184" s="169">
        <f>SUM(G186)</f>
        <v>434612.4</v>
      </c>
    </row>
    <row r="185" spans="1:7" s="39" customFormat="1" ht="15.75" customHeight="1">
      <c r="A185" s="190" t="s">
        <v>358</v>
      </c>
      <c r="B185" s="42" t="s">
        <v>8</v>
      </c>
      <c r="C185" s="44" t="s">
        <v>13</v>
      </c>
      <c r="D185" s="45" t="s">
        <v>5</v>
      </c>
      <c r="E185" s="45" t="s">
        <v>390</v>
      </c>
      <c r="F185" s="62"/>
      <c r="G185" s="171">
        <f>G186</f>
        <v>434612.4</v>
      </c>
    </row>
    <row r="186" spans="1:7" s="39" customFormat="1" ht="25.9" customHeight="1">
      <c r="A186" s="190" t="s">
        <v>78</v>
      </c>
      <c r="B186" s="42" t="s">
        <v>8</v>
      </c>
      <c r="C186" s="44" t="s">
        <v>13</v>
      </c>
      <c r="D186" s="45" t="s">
        <v>5</v>
      </c>
      <c r="E186" s="45" t="s">
        <v>390</v>
      </c>
      <c r="F186" s="45" t="s">
        <v>79</v>
      </c>
      <c r="G186" s="171">
        <v>434612.4</v>
      </c>
    </row>
    <row r="187" spans="1:7" s="39" customFormat="1">
      <c r="A187" s="179" t="s">
        <v>277</v>
      </c>
      <c r="B187" s="40" t="s">
        <v>8</v>
      </c>
      <c r="C187" s="159" t="s">
        <v>13</v>
      </c>
      <c r="D187" s="62" t="s">
        <v>12</v>
      </c>
      <c r="E187" s="62"/>
      <c r="F187" s="62"/>
      <c r="G187" s="169">
        <f>G191+G192</f>
        <v>30454.55</v>
      </c>
    </row>
    <row r="188" spans="1:7" s="39" customFormat="1" ht="38.25">
      <c r="A188" s="170" t="s">
        <v>387</v>
      </c>
      <c r="B188" s="42" t="s">
        <v>8</v>
      </c>
      <c r="C188" s="44" t="s">
        <v>13</v>
      </c>
      <c r="D188" s="45" t="s">
        <v>12</v>
      </c>
      <c r="E188" s="45" t="s">
        <v>386</v>
      </c>
      <c r="F188" s="45"/>
      <c r="G188" s="171">
        <f>G191+G192</f>
        <v>30454.55</v>
      </c>
    </row>
    <row r="189" spans="1:7" s="39" customFormat="1" ht="25.5">
      <c r="A189" s="170" t="s">
        <v>392</v>
      </c>
      <c r="B189" s="42" t="s">
        <v>8</v>
      </c>
      <c r="C189" s="44" t="s">
        <v>13</v>
      </c>
      <c r="D189" s="45" t="s">
        <v>12</v>
      </c>
      <c r="E189" s="45" t="s">
        <v>391</v>
      </c>
      <c r="F189" s="45"/>
      <c r="G189" s="171">
        <v>1000</v>
      </c>
    </row>
    <row r="190" spans="1:7" s="39" customFormat="1" ht="25.5">
      <c r="A190" s="170" t="s">
        <v>393</v>
      </c>
      <c r="B190" s="42" t="s">
        <v>8</v>
      </c>
      <c r="C190" s="44" t="s">
        <v>13</v>
      </c>
      <c r="D190" s="45" t="s">
        <v>12</v>
      </c>
      <c r="E190" s="45" t="s">
        <v>394</v>
      </c>
      <c r="F190" s="45"/>
      <c r="G190" s="171">
        <v>1000</v>
      </c>
    </row>
    <row r="191" spans="1:7" s="39" customFormat="1" ht="25.5">
      <c r="A191" s="170" t="s">
        <v>395</v>
      </c>
      <c r="B191" s="42" t="s">
        <v>8</v>
      </c>
      <c r="C191" s="44" t="s">
        <v>13</v>
      </c>
      <c r="D191" s="45" t="s">
        <v>12</v>
      </c>
      <c r="E191" s="45" t="s">
        <v>394</v>
      </c>
      <c r="F191" s="45" t="s">
        <v>396</v>
      </c>
      <c r="G191" s="171">
        <v>1000</v>
      </c>
    </row>
    <row r="192" spans="1:7" s="39" customFormat="1" ht="75" customHeight="1">
      <c r="A192" s="181" t="s">
        <v>352</v>
      </c>
      <c r="B192" s="191" t="s">
        <v>8</v>
      </c>
      <c r="C192" s="192" t="s">
        <v>13</v>
      </c>
      <c r="D192" s="193" t="s">
        <v>12</v>
      </c>
      <c r="E192" s="193" t="s">
        <v>397</v>
      </c>
      <c r="F192" s="193"/>
      <c r="G192" s="194">
        <f>G193</f>
        <v>29454.55</v>
      </c>
    </row>
    <row r="193" spans="1:7" s="39" customFormat="1" ht="25.5">
      <c r="A193" s="181" t="s">
        <v>89</v>
      </c>
      <c r="B193" s="191" t="s">
        <v>8</v>
      </c>
      <c r="C193" s="192" t="s">
        <v>13</v>
      </c>
      <c r="D193" s="193" t="s">
        <v>12</v>
      </c>
      <c r="E193" s="193" t="s">
        <v>397</v>
      </c>
      <c r="F193" s="193" t="s">
        <v>87</v>
      </c>
      <c r="G193" s="194">
        <v>29454.55</v>
      </c>
    </row>
    <row r="194" spans="1:7" s="39" customFormat="1">
      <c r="A194" s="195" t="s">
        <v>84</v>
      </c>
      <c r="B194" s="40" t="s">
        <v>8</v>
      </c>
      <c r="C194" s="41" t="s">
        <v>40</v>
      </c>
      <c r="D194" s="41"/>
      <c r="E194" s="41"/>
      <c r="F194" s="62"/>
      <c r="G194" s="160">
        <f>SUM(G195)</f>
        <v>1000</v>
      </c>
    </row>
    <row r="195" spans="1:7" s="39" customFormat="1" ht="25.15" customHeight="1">
      <c r="A195" s="167" t="s">
        <v>54</v>
      </c>
      <c r="B195" s="41" t="s">
        <v>8</v>
      </c>
      <c r="C195" s="41" t="s">
        <v>40</v>
      </c>
      <c r="D195" s="40" t="s">
        <v>5</v>
      </c>
      <c r="E195" s="41"/>
      <c r="F195" s="62"/>
      <c r="G195" s="169">
        <f>G196</f>
        <v>1000</v>
      </c>
    </row>
    <row r="196" spans="1:7" s="39" customFormat="1" ht="38.25">
      <c r="A196" s="174" t="s">
        <v>343</v>
      </c>
      <c r="B196" s="42" t="s">
        <v>8</v>
      </c>
      <c r="C196" s="44" t="s">
        <v>40</v>
      </c>
      <c r="D196" s="45" t="s">
        <v>5</v>
      </c>
      <c r="E196" s="43" t="s">
        <v>236</v>
      </c>
      <c r="F196" s="62"/>
      <c r="G196" s="171">
        <f>G197</f>
        <v>1000</v>
      </c>
    </row>
    <row r="197" spans="1:7" s="39" customFormat="1" ht="25.5">
      <c r="A197" s="186" t="s">
        <v>344</v>
      </c>
      <c r="B197" s="42" t="s">
        <v>8</v>
      </c>
      <c r="C197" s="44" t="s">
        <v>40</v>
      </c>
      <c r="D197" s="45" t="s">
        <v>5</v>
      </c>
      <c r="E197" s="43" t="s">
        <v>247</v>
      </c>
      <c r="F197" s="44"/>
      <c r="G197" s="171">
        <f>G198</f>
        <v>1000</v>
      </c>
    </row>
    <row r="198" spans="1:7" s="39" customFormat="1" ht="30" customHeight="1">
      <c r="A198" s="60" t="s">
        <v>184</v>
      </c>
      <c r="B198" s="42" t="s">
        <v>8</v>
      </c>
      <c r="C198" s="43" t="s">
        <v>40</v>
      </c>
      <c r="D198" s="42" t="s">
        <v>5</v>
      </c>
      <c r="E198" s="43" t="s">
        <v>248</v>
      </c>
      <c r="F198" s="45"/>
      <c r="G198" s="171">
        <f>G199</f>
        <v>1000</v>
      </c>
    </row>
    <row r="199" spans="1:7" s="39" customFormat="1" ht="25.5" customHeight="1">
      <c r="A199" s="60" t="s">
        <v>85</v>
      </c>
      <c r="B199" s="42" t="s">
        <v>8</v>
      </c>
      <c r="C199" s="43" t="s">
        <v>40</v>
      </c>
      <c r="D199" s="42" t="s">
        <v>5</v>
      </c>
      <c r="E199" s="43" t="s">
        <v>249</v>
      </c>
      <c r="F199" s="45"/>
      <c r="G199" s="171">
        <f>SUM(G200)</f>
        <v>1000</v>
      </c>
    </row>
    <row r="200" spans="1:7" ht="43.5" customHeight="1">
      <c r="A200" s="61" t="s">
        <v>65</v>
      </c>
      <c r="B200" s="42" t="s">
        <v>8</v>
      </c>
      <c r="C200" s="44" t="s">
        <v>40</v>
      </c>
      <c r="D200" s="45" t="s">
        <v>5</v>
      </c>
      <c r="E200" s="43" t="s">
        <v>249</v>
      </c>
      <c r="F200" s="45" t="s">
        <v>66</v>
      </c>
      <c r="G200" s="171">
        <v>1000</v>
      </c>
    </row>
  </sheetData>
  <mergeCells count="22">
    <mergeCell ref="B16:G16"/>
    <mergeCell ref="A11:G11"/>
    <mergeCell ref="B12:G12"/>
    <mergeCell ref="B13:G13"/>
    <mergeCell ref="B14:G14"/>
    <mergeCell ref="B15:G15"/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topLeftCell="A6" zoomScale="130" zoomScaleSheetLayoutView="130" workbookViewId="0">
      <selection activeCell="H45" sqref="H45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53" t="s">
        <v>300</v>
      </c>
      <c r="C1" s="253"/>
      <c r="D1" s="253"/>
      <c r="E1" s="253"/>
      <c r="F1" s="253"/>
    </row>
    <row r="2" spans="1:6">
      <c r="A2" s="9"/>
      <c r="B2" s="253" t="s">
        <v>296</v>
      </c>
      <c r="C2" s="253"/>
      <c r="D2" s="253"/>
      <c r="E2" s="253"/>
      <c r="F2" s="253"/>
    </row>
    <row r="3" spans="1:6">
      <c r="A3" s="253" t="s">
        <v>48</v>
      </c>
      <c r="B3" s="253"/>
      <c r="C3" s="253"/>
      <c r="D3" s="253"/>
      <c r="E3" s="253"/>
      <c r="F3" s="253"/>
    </row>
    <row r="4" spans="1:6">
      <c r="A4" s="8"/>
      <c r="B4" s="253" t="s">
        <v>43</v>
      </c>
      <c r="C4" s="253"/>
      <c r="D4" s="253"/>
      <c r="E4" s="253"/>
      <c r="F4" s="253"/>
    </row>
    <row r="5" spans="1:6">
      <c r="A5" s="253" t="s">
        <v>351</v>
      </c>
      <c r="B5" s="253"/>
      <c r="C5" s="253"/>
      <c r="D5" s="253"/>
      <c r="E5" s="253"/>
      <c r="F5" s="253"/>
    </row>
    <row r="6" spans="1:6">
      <c r="A6" s="253" t="s">
        <v>117</v>
      </c>
      <c r="B6" s="253"/>
      <c r="C6" s="253"/>
      <c r="D6" s="253"/>
      <c r="E6" s="253"/>
      <c r="F6" s="253"/>
    </row>
    <row r="7" spans="1:6">
      <c r="A7" s="242" t="s">
        <v>434</v>
      </c>
      <c r="B7" s="242"/>
      <c r="C7" s="242"/>
      <c r="D7" s="242"/>
      <c r="E7" s="242"/>
      <c r="F7" s="242"/>
    </row>
    <row r="8" spans="1:6">
      <c r="A8" s="8"/>
      <c r="B8" s="242" t="s">
        <v>469</v>
      </c>
      <c r="C8" s="242"/>
      <c r="D8" s="242"/>
      <c r="E8" s="242"/>
      <c r="F8" s="242"/>
    </row>
    <row r="9" spans="1:6">
      <c r="A9" s="8"/>
      <c r="B9" s="253" t="s">
        <v>264</v>
      </c>
      <c r="C9" s="253"/>
      <c r="D9" s="253"/>
      <c r="E9" s="253"/>
      <c r="F9" s="253"/>
    </row>
    <row r="10" spans="1:6">
      <c r="A10" s="9"/>
      <c r="B10" s="253" t="s">
        <v>296</v>
      </c>
      <c r="C10" s="253"/>
      <c r="D10" s="253"/>
      <c r="E10" s="253"/>
      <c r="F10" s="253"/>
    </row>
    <row r="11" spans="1:6">
      <c r="A11" s="253" t="s">
        <v>48</v>
      </c>
      <c r="B11" s="253"/>
      <c r="C11" s="253"/>
      <c r="D11" s="253"/>
      <c r="E11" s="253"/>
      <c r="F11" s="253"/>
    </row>
    <row r="12" spans="1:6">
      <c r="A12" s="8"/>
      <c r="B12" s="253" t="s">
        <v>43</v>
      </c>
      <c r="C12" s="253"/>
      <c r="D12" s="253"/>
      <c r="E12" s="253"/>
      <c r="F12" s="253"/>
    </row>
    <row r="13" spans="1:6">
      <c r="A13" s="253" t="s">
        <v>271</v>
      </c>
      <c r="B13" s="253"/>
      <c r="C13" s="253"/>
      <c r="D13" s="253"/>
      <c r="E13" s="253"/>
      <c r="F13" s="253"/>
    </row>
    <row r="14" spans="1:6">
      <c r="A14" s="253" t="s">
        <v>117</v>
      </c>
      <c r="B14" s="253"/>
      <c r="C14" s="253"/>
      <c r="D14" s="253"/>
      <c r="E14" s="253"/>
      <c r="F14" s="253"/>
    </row>
    <row r="15" spans="1:6">
      <c r="A15" s="242" t="s">
        <v>434</v>
      </c>
      <c r="B15" s="242"/>
      <c r="C15" s="242"/>
      <c r="D15" s="242"/>
      <c r="E15" s="242"/>
      <c r="F15" s="242"/>
    </row>
    <row r="16" spans="1:6">
      <c r="A16" s="8"/>
      <c r="B16" s="242" t="s">
        <v>463</v>
      </c>
      <c r="C16" s="242"/>
      <c r="D16" s="242"/>
      <c r="E16" s="242"/>
      <c r="F16" s="242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4" t="s">
        <v>90</v>
      </c>
      <c r="B18" s="254"/>
      <c r="C18" s="254"/>
      <c r="D18" s="254"/>
      <c r="E18" s="254"/>
      <c r="F18" s="254"/>
    </row>
    <row r="19" spans="1:6">
      <c r="A19" s="254" t="s">
        <v>91</v>
      </c>
      <c r="B19" s="254"/>
      <c r="C19" s="254"/>
      <c r="D19" s="254"/>
      <c r="E19" s="254"/>
      <c r="F19" s="254"/>
    </row>
    <row r="20" spans="1:6">
      <c r="A20" s="254" t="s">
        <v>462</v>
      </c>
      <c r="B20" s="254"/>
      <c r="C20" s="254"/>
      <c r="D20" s="254"/>
      <c r="E20" s="254"/>
      <c r="F20" s="254"/>
    </row>
    <row r="21" spans="1:6" ht="12" customHeight="1" thickBot="1">
      <c r="A21" s="252"/>
      <c r="B21" s="252"/>
      <c r="C21" s="252"/>
      <c r="D21" s="252"/>
      <c r="E21" s="252"/>
      <c r="F21" s="255"/>
    </row>
    <row r="22" spans="1:6" hidden="1">
      <c r="A22" s="256"/>
      <c r="B22" s="256"/>
      <c r="C22" s="256"/>
      <c r="D22" s="256"/>
      <c r="E22" s="256"/>
    </row>
    <row r="23" spans="1:6" hidden="1">
      <c r="A23" s="254"/>
      <c r="B23" s="254"/>
      <c r="C23" s="254"/>
      <c r="D23" s="254"/>
      <c r="E23" s="254"/>
    </row>
    <row r="24" spans="1:6">
      <c r="A24" s="252"/>
      <c r="B24" s="252"/>
      <c r="C24" s="252"/>
      <c r="D24" s="252"/>
      <c r="E24" s="252"/>
    </row>
    <row r="25" spans="1:6" ht="14.25">
      <c r="A25" s="199" t="s">
        <v>0</v>
      </c>
      <c r="B25" s="199" t="s">
        <v>1</v>
      </c>
      <c r="C25" s="199" t="s">
        <v>2</v>
      </c>
      <c r="D25" s="200" t="s">
        <v>444</v>
      </c>
      <c r="E25" s="196"/>
    </row>
    <row r="26" spans="1:6" ht="15">
      <c r="A26" s="201"/>
      <c r="B26" s="202"/>
      <c r="C26" s="202"/>
      <c r="D26" s="200">
        <f>D27+D36+D38+D40+D43+D46+D49+D52</f>
        <v>12289444.469999999</v>
      </c>
    </row>
    <row r="27" spans="1:6" ht="18" customHeight="1">
      <c r="A27" s="203" t="s">
        <v>4</v>
      </c>
      <c r="B27" s="20" t="s">
        <v>5</v>
      </c>
      <c r="C27" s="20"/>
      <c r="D27" s="204">
        <f>D28+D29+D33+D32+D30+D31</f>
        <v>3380360.91</v>
      </c>
    </row>
    <row r="28" spans="1:6" ht="33.75" customHeight="1">
      <c r="A28" s="205" t="s">
        <v>69</v>
      </c>
      <c r="B28" s="21" t="s">
        <v>5</v>
      </c>
      <c r="C28" s="22" t="s">
        <v>6</v>
      </c>
      <c r="D28" s="206">
        <v>824424.62</v>
      </c>
    </row>
    <row r="29" spans="1:6" ht="59.25" customHeight="1">
      <c r="A29" s="205" t="s">
        <v>71</v>
      </c>
      <c r="B29" s="21" t="s">
        <v>5</v>
      </c>
      <c r="C29" s="21" t="s">
        <v>7</v>
      </c>
      <c r="D29" s="206">
        <v>1845552.04</v>
      </c>
    </row>
    <row r="30" spans="1:6" ht="15" hidden="1">
      <c r="A30" s="205" t="s">
        <v>115</v>
      </c>
      <c r="B30" s="21" t="s">
        <v>5</v>
      </c>
      <c r="C30" s="21" t="s">
        <v>114</v>
      </c>
      <c r="D30" s="206"/>
    </row>
    <row r="31" spans="1:6" ht="15">
      <c r="A31" s="205" t="s">
        <v>115</v>
      </c>
      <c r="B31" s="21" t="s">
        <v>5</v>
      </c>
      <c r="C31" s="21" t="s">
        <v>114</v>
      </c>
      <c r="D31" s="206">
        <v>676384.25</v>
      </c>
    </row>
    <row r="32" spans="1:6" ht="15">
      <c r="A32" s="239" t="s">
        <v>193</v>
      </c>
      <c r="B32" s="21" t="s">
        <v>5</v>
      </c>
      <c r="C32" s="21" t="s">
        <v>40</v>
      </c>
      <c r="D32" s="206">
        <v>30000</v>
      </c>
    </row>
    <row r="33" spans="1:6" ht="15">
      <c r="A33" s="205" t="s">
        <v>53</v>
      </c>
      <c r="B33" s="21" t="s">
        <v>5</v>
      </c>
      <c r="C33" s="21" t="s">
        <v>52</v>
      </c>
      <c r="D33" s="206">
        <v>4000</v>
      </c>
    </row>
    <row r="34" spans="1:6" ht="14.25" hidden="1">
      <c r="A34" s="201" t="s">
        <v>9</v>
      </c>
      <c r="B34" s="24" t="s">
        <v>6</v>
      </c>
      <c r="C34" s="23"/>
      <c r="D34" s="204">
        <f>SUM(D35)</f>
        <v>0</v>
      </c>
    </row>
    <row r="35" spans="1:6" s="25" customFormat="1" ht="15" hidden="1">
      <c r="A35" s="205" t="s">
        <v>10</v>
      </c>
      <c r="B35" s="21" t="s">
        <v>6</v>
      </c>
      <c r="C35" s="22" t="s">
        <v>12</v>
      </c>
      <c r="D35" s="207">
        <v>0</v>
      </c>
    </row>
    <row r="36" spans="1:6" s="25" customFormat="1">
      <c r="A36" s="167" t="s">
        <v>9</v>
      </c>
      <c r="B36" s="46" t="s">
        <v>6</v>
      </c>
      <c r="C36" s="47"/>
      <c r="D36" s="160">
        <f>D37</f>
        <v>270300</v>
      </c>
      <c r="E36" s="197"/>
      <c r="F36" s="46"/>
    </row>
    <row r="37" spans="1:6" s="25" customFormat="1">
      <c r="A37" s="187" t="s">
        <v>10</v>
      </c>
      <c r="B37" s="48" t="s">
        <v>6</v>
      </c>
      <c r="C37" s="157" t="s">
        <v>12</v>
      </c>
      <c r="D37" s="176">
        <v>270300</v>
      </c>
      <c r="E37" s="155"/>
      <c r="F37" s="156"/>
    </row>
    <row r="38" spans="1:6" ht="28.5">
      <c r="A38" s="203" t="s">
        <v>11</v>
      </c>
      <c r="B38" s="20" t="s">
        <v>12</v>
      </c>
      <c r="C38" s="20"/>
      <c r="D38" s="208">
        <f>D39</f>
        <v>293193</v>
      </c>
    </row>
    <row r="39" spans="1:6" s="25" customFormat="1" ht="45">
      <c r="A39" s="209" t="s">
        <v>356</v>
      </c>
      <c r="B39" s="140" t="s">
        <v>12</v>
      </c>
      <c r="C39" s="141" t="s">
        <v>13</v>
      </c>
      <c r="D39" s="147">
        <v>293193</v>
      </c>
      <c r="E39" s="198" t="s">
        <v>217</v>
      </c>
    </row>
    <row r="40" spans="1:6" ht="14.25">
      <c r="A40" s="203" t="s">
        <v>44</v>
      </c>
      <c r="B40" s="20" t="s">
        <v>7</v>
      </c>
      <c r="C40" s="20"/>
      <c r="D40" s="208">
        <f>D41+D42</f>
        <v>3242953.6</v>
      </c>
    </row>
    <row r="41" spans="1:6" ht="15">
      <c r="A41" s="205" t="s">
        <v>454</v>
      </c>
      <c r="B41" s="22" t="s">
        <v>7</v>
      </c>
      <c r="C41" s="22" t="s">
        <v>455</v>
      </c>
      <c r="D41" s="210">
        <v>850247</v>
      </c>
    </row>
    <row r="42" spans="1:6" s="25" customFormat="1" ht="15">
      <c r="A42" s="205" t="s">
        <v>77</v>
      </c>
      <c r="B42" s="22" t="s">
        <v>7</v>
      </c>
      <c r="C42" s="22" t="s">
        <v>41</v>
      </c>
      <c r="D42" s="210">
        <v>2392706.6</v>
      </c>
    </row>
    <row r="43" spans="1:6" ht="14.25">
      <c r="A43" s="203" t="s">
        <v>86</v>
      </c>
      <c r="B43" s="20" t="s">
        <v>14</v>
      </c>
      <c r="C43" s="20"/>
      <c r="D43" s="208">
        <f>D45</f>
        <v>442500</v>
      </c>
    </row>
    <row r="44" spans="1:6" s="25" customFormat="1" ht="0.75" customHeight="1">
      <c r="A44" s="205" t="s">
        <v>111</v>
      </c>
      <c r="B44" s="21" t="s">
        <v>14</v>
      </c>
      <c r="C44" s="21" t="s">
        <v>5</v>
      </c>
      <c r="D44" s="210">
        <v>0</v>
      </c>
    </row>
    <row r="45" spans="1:6" s="25" customFormat="1" ht="15">
      <c r="A45" s="205" t="s">
        <v>15</v>
      </c>
      <c r="B45" s="22" t="s">
        <v>14</v>
      </c>
      <c r="C45" s="22" t="s">
        <v>12</v>
      </c>
      <c r="D45" s="210">
        <v>442500</v>
      </c>
    </row>
    <row r="46" spans="1:6" ht="14.25">
      <c r="A46" s="203" t="s">
        <v>81</v>
      </c>
      <c r="B46" s="20" t="s">
        <v>16</v>
      </c>
      <c r="C46" s="20"/>
      <c r="D46" s="208">
        <f>SUM(D47:D48)</f>
        <v>4194070.01</v>
      </c>
    </row>
    <row r="47" spans="1:6" s="25" customFormat="1" ht="15">
      <c r="A47" s="205" t="s">
        <v>17</v>
      </c>
      <c r="B47" s="21" t="s">
        <v>16</v>
      </c>
      <c r="C47" s="21" t="s">
        <v>5</v>
      </c>
      <c r="D47" s="211">
        <v>2466926.36</v>
      </c>
    </row>
    <row r="48" spans="1:6" s="25" customFormat="1" ht="15">
      <c r="A48" s="205" t="s">
        <v>83</v>
      </c>
      <c r="B48" s="22" t="s">
        <v>16</v>
      </c>
      <c r="C48" s="22" t="s">
        <v>7</v>
      </c>
      <c r="D48" s="210">
        <v>1727143.65</v>
      </c>
    </row>
    <row r="49" spans="1:4" ht="14.25">
      <c r="A49" s="203" t="s">
        <v>18</v>
      </c>
      <c r="B49" s="20" t="s">
        <v>13</v>
      </c>
      <c r="C49" s="20"/>
      <c r="D49" s="208">
        <f>SUM(D50:D51)</f>
        <v>465066.95</v>
      </c>
    </row>
    <row r="50" spans="1:4" s="25" customFormat="1" ht="15">
      <c r="A50" s="212" t="s">
        <v>50</v>
      </c>
      <c r="B50" s="213" t="s">
        <v>13</v>
      </c>
      <c r="C50" s="214" t="s">
        <v>5</v>
      </c>
      <c r="D50" s="206">
        <v>434612.4</v>
      </c>
    </row>
    <row r="51" spans="1:4" s="25" customFormat="1" ht="15">
      <c r="A51" s="212" t="s">
        <v>277</v>
      </c>
      <c r="B51" s="213" t="s">
        <v>13</v>
      </c>
      <c r="C51" s="214" t="s">
        <v>12</v>
      </c>
      <c r="D51" s="206">
        <v>30454.55</v>
      </c>
    </row>
    <row r="52" spans="1:4" ht="14.25">
      <c r="A52" s="215" t="s">
        <v>84</v>
      </c>
      <c r="B52" s="20" t="s">
        <v>40</v>
      </c>
      <c r="C52" s="20"/>
      <c r="D52" s="208">
        <f>SUM(D53)</f>
        <v>1000</v>
      </c>
    </row>
    <row r="53" spans="1:4" ht="15">
      <c r="A53" s="216" t="s">
        <v>54</v>
      </c>
      <c r="B53" s="22" t="s">
        <v>40</v>
      </c>
      <c r="C53" s="21" t="s">
        <v>5</v>
      </c>
      <c r="D53" s="211">
        <v>1000</v>
      </c>
    </row>
  </sheetData>
  <mergeCells count="23">
    <mergeCell ref="A15:F15"/>
    <mergeCell ref="B16:F16"/>
    <mergeCell ref="B10:F10"/>
    <mergeCell ref="A11:F11"/>
    <mergeCell ref="B12:F12"/>
    <mergeCell ref="A13:F13"/>
    <mergeCell ref="A14:F14"/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1"/>
  <sheetViews>
    <sheetView tabSelected="1" view="pageBreakPreview" topLeftCell="A142" zoomScaleSheetLayoutView="100" workbookViewId="0">
      <selection activeCell="D158" sqref="D158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8" t="s">
        <v>301</v>
      </c>
      <c r="C1" s="258"/>
      <c r="D1" s="258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8" t="s">
        <v>297</v>
      </c>
      <c r="C2" s="258"/>
      <c r="D2" s="258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8" t="s">
        <v>92</v>
      </c>
      <c r="C3" s="258"/>
      <c r="D3" s="258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8" t="s">
        <v>117</v>
      </c>
      <c r="C4" s="258"/>
      <c r="D4" s="258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57" t="s">
        <v>351</v>
      </c>
      <c r="B5" s="257"/>
      <c r="C5" s="257"/>
      <c r="D5" s="257"/>
      <c r="E5" s="257"/>
      <c r="F5" s="257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57" t="s">
        <v>117</v>
      </c>
      <c r="B6" s="257"/>
      <c r="C6" s="257"/>
      <c r="D6" s="257"/>
      <c r="E6" s="257"/>
      <c r="F6" s="257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57" t="s">
        <v>434</v>
      </c>
      <c r="B7" s="257"/>
      <c r="C7" s="257"/>
      <c r="D7" s="257"/>
      <c r="E7" s="257"/>
      <c r="F7" s="257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8" t="s">
        <v>472</v>
      </c>
      <c r="C8" s="258"/>
      <c r="D8" s="258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8" t="s">
        <v>116</v>
      </c>
      <c r="C9" s="258"/>
      <c r="D9" s="258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8" t="s">
        <v>297</v>
      </c>
      <c r="C10" s="258"/>
      <c r="D10" s="258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8" t="s">
        <v>92</v>
      </c>
      <c r="C11" s="258"/>
      <c r="D11" s="258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8" t="s">
        <v>117</v>
      </c>
      <c r="C12" s="258"/>
      <c r="D12" s="258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57" t="s">
        <v>271</v>
      </c>
      <c r="B13" s="257"/>
      <c r="C13" s="257"/>
      <c r="D13" s="257"/>
      <c r="E13" s="257"/>
      <c r="F13" s="257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57" t="s">
        <v>117</v>
      </c>
      <c r="B14" s="257"/>
      <c r="C14" s="257"/>
      <c r="D14" s="257"/>
      <c r="E14" s="257"/>
      <c r="F14" s="257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57" t="s">
        <v>434</v>
      </c>
      <c r="B15" s="257"/>
      <c r="C15" s="257"/>
      <c r="D15" s="257"/>
      <c r="E15" s="257"/>
      <c r="F15" s="257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8" t="s">
        <v>464</v>
      </c>
      <c r="C16" s="258"/>
      <c r="D16" s="258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59" t="s">
        <v>118</v>
      </c>
      <c r="B18" s="259"/>
      <c r="C18" s="259"/>
      <c r="D18" s="259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59" t="s">
        <v>119</v>
      </c>
      <c r="B19" s="259"/>
      <c r="C19" s="259"/>
      <c r="D19" s="259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59" t="s">
        <v>120</v>
      </c>
      <c r="B20" s="259"/>
      <c r="C20" s="259"/>
      <c r="D20" s="259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59" t="s">
        <v>465</v>
      </c>
      <c r="B21" s="259"/>
      <c r="C21" s="259"/>
      <c r="D21" s="259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21" t="s">
        <v>0</v>
      </c>
      <c r="B24" s="104" t="s">
        <v>60</v>
      </c>
      <c r="C24" s="221" t="s">
        <v>3</v>
      </c>
      <c r="D24" s="222" t="s">
        <v>466</v>
      </c>
      <c r="E24" s="217" t="s">
        <v>121</v>
      </c>
      <c r="F24" s="98" t="s">
        <v>122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123</v>
      </c>
      <c r="B25" s="108"/>
      <c r="C25" s="223"/>
      <c r="D25" s="224">
        <f>D26+D61+D68+D82+D102+D106+D109+D115</f>
        <v>6360712.96</v>
      </c>
      <c r="E25" s="101" t="e">
        <f>E26+E61+E68+#REF!+E82+#REF!+#REF!+#REF!+#REF!+#REF!+#REF!+#REF!+#REF!+#REF!+#REF!+#REF!+#REF!+#REF!+#REF!+#REF!</f>
        <v>#REF!</v>
      </c>
      <c r="F25" s="100" t="e">
        <f>F26+F61+F68+#REF!+F82+#REF!+#REF!+#REF!+#REF!+#REF!+#REF!+#REF!+#REF!+#REF!+#REF!+#REF!+#REF!+#REF!+#REF!+#REF!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333</v>
      </c>
      <c r="B26" s="111" t="s">
        <v>124</v>
      </c>
      <c r="C26" s="223"/>
      <c r="D26" s="224">
        <f>D27+D33+D49+D53+D57</f>
        <v>296193</v>
      </c>
      <c r="E26" s="103" t="e">
        <f>E27+E53</f>
        <v>#REF!</v>
      </c>
      <c r="F26" s="102" t="e">
        <f>F27+F53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337</v>
      </c>
      <c r="B27" s="104" t="s">
        <v>125</v>
      </c>
      <c r="C27" s="221"/>
      <c r="D27" s="224">
        <f>D28</f>
        <v>1000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126</v>
      </c>
      <c r="B28" s="108" t="s">
        <v>127</v>
      </c>
      <c r="C28" s="223"/>
      <c r="D28" s="225">
        <f>D29+D31</f>
        <v>1000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128</v>
      </c>
      <c r="B29" s="108" t="s">
        <v>129</v>
      </c>
      <c r="C29" s="223"/>
      <c r="D29" s="225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129</v>
      </c>
      <c r="C30" s="223">
        <v>240</v>
      </c>
      <c r="D30" s="225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32.25" customHeight="1">
      <c r="A31" s="64" t="s">
        <v>429</v>
      </c>
      <c r="B31" s="108" t="s">
        <v>426</v>
      </c>
      <c r="C31" s="223"/>
      <c r="D31" s="225">
        <v>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426</v>
      </c>
      <c r="C32" s="223">
        <v>240</v>
      </c>
      <c r="D32" s="225">
        <v>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349</v>
      </c>
      <c r="B33" s="104" t="s">
        <v>130</v>
      </c>
      <c r="C33" s="223"/>
      <c r="D33" s="226">
        <f>D34</f>
        <v>292193</v>
      </c>
      <c r="E33" s="106">
        <f t="shared" ref="E33:F51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131</v>
      </c>
      <c r="B34" s="108" t="s">
        <v>132</v>
      </c>
      <c r="C34" s="223"/>
      <c r="D34" s="225">
        <f>D35+D43+D37+D40+D45+D47</f>
        <v>292193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128</v>
      </c>
      <c r="B35" s="108" t="s">
        <v>133</v>
      </c>
      <c r="C35" s="223"/>
      <c r="D35" s="225">
        <f>D36</f>
        <v>30000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133</v>
      </c>
      <c r="C36" s="223">
        <v>240</v>
      </c>
      <c r="D36" s="225">
        <v>30000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36.75" customHeight="1">
      <c r="A37" s="64" t="s">
        <v>364</v>
      </c>
      <c r="B37" s="108" t="s">
        <v>376</v>
      </c>
      <c r="C37" s="223"/>
      <c r="D37" s="225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409</v>
      </c>
      <c r="B38" s="108" t="s">
        <v>376</v>
      </c>
      <c r="C38" s="223">
        <v>123</v>
      </c>
      <c r="D38" s="225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376</v>
      </c>
      <c r="C39" s="223">
        <v>240</v>
      </c>
      <c r="D39" s="225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365</v>
      </c>
      <c r="B40" s="108" t="s">
        <v>377</v>
      </c>
      <c r="C40" s="223"/>
      <c r="D40" s="225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409</v>
      </c>
      <c r="B41" s="108" t="s">
        <v>377</v>
      </c>
      <c r="C41" s="223">
        <v>123</v>
      </c>
      <c r="D41" s="225">
        <v>0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36.75" customHeight="1">
      <c r="A42" s="64" t="s">
        <v>65</v>
      </c>
      <c r="B42" s="108" t="s">
        <v>377</v>
      </c>
      <c r="C42" s="223">
        <v>240</v>
      </c>
      <c r="D42" s="225">
        <v>2056</v>
      </c>
      <c r="E42" s="110"/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36.75" customHeight="1">
      <c r="A43" s="227" t="s">
        <v>316</v>
      </c>
      <c r="B43" s="142" t="s">
        <v>317</v>
      </c>
      <c r="C43" s="143"/>
      <c r="D43" s="158">
        <v>56000</v>
      </c>
      <c r="E43" s="218" t="s">
        <v>217</v>
      </c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33" customHeight="1">
      <c r="A44" s="64" t="s">
        <v>65</v>
      </c>
      <c r="B44" s="142" t="s">
        <v>317</v>
      </c>
      <c r="C44" s="143" t="s">
        <v>66</v>
      </c>
      <c r="D44" s="158">
        <v>56000</v>
      </c>
      <c r="E44" s="218"/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36.6" customHeight="1">
      <c r="A45" s="227" t="s">
        <v>367</v>
      </c>
      <c r="B45" s="142" t="s">
        <v>318</v>
      </c>
      <c r="C45" s="139"/>
      <c r="D45" s="158">
        <v>566</v>
      </c>
      <c r="E45" s="144" t="s">
        <v>317</v>
      </c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40.5" customHeight="1">
      <c r="A46" s="64" t="s">
        <v>65</v>
      </c>
      <c r="B46" s="142" t="s">
        <v>318</v>
      </c>
      <c r="C46" s="119" t="s">
        <v>66</v>
      </c>
      <c r="D46" s="158">
        <v>566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40.5" customHeight="1">
      <c r="A47" s="64" t="s">
        <v>405</v>
      </c>
      <c r="B47" s="142" t="s">
        <v>403</v>
      </c>
      <c r="C47" s="119"/>
      <c r="D47" s="158">
        <v>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40.5" customHeight="1">
      <c r="A48" s="64" t="s">
        <v>65</v>
      </c>
      <c r="B48" s="142" t="s">
        <v>403</v>
      </c>
      <c r="C48" s="119" t="s">
        <v>66</v>
      </c>
      <c r="D48" s="158">
        <v>0</v>
      </c>
      <c r="E48" s="144"/>
      <c r="F48" s="109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3" t="s">
        <v>335</v>
      </c>
      <c r="B49" s="104" t="s">
        <v>134</v>
      </c>
      <c r="C49" s="223"/>
      <c r="D49" s="226">
        <f>D50</f>
        <v>1000</v>
      </c>
      <c r="E49" s="106">
        <f t="shared" si="1"/>
        <v>400</v>
      </c>
      <c r="F49" s="105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 ht="33">
      <c r="A50" s="64" t="s">
        <v>135</v>
      </c>
      <c r="B50" s="108" t="s">
        <v>136</v>
      </c>
      <c r="C50" s="223"/>
      <c r="D50" s="225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>
      <c r="A51" s="64" t="s">
        <v>137</v>
      </c>
      <c r="B51" s="108" t="s">
        <v>138</v>
      </c>
      <c r="C51" s="223"/>
      <c r="D51" s="225">
        <f>D52</f>
        <v>1000</v>
      </c>
      <c r="E51" s="110">
        <f t="shared" si="1"/>
        <v>400</v>
      </c>
      <c r="F51" s="109">
        <f t="shared" si="1"/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6.75" customHeight="1">
      <c r="A52" s="64" t="s">
        <v>65</v>
      </c>
      <c r="B52" s="108" t="s">
        <v>138</v>
      </c>
      <c r="C52" s="223">
        <v>240</v>
      </c>
      <c r="D52" s="225">
        <v>1000</v>
      </c>
      <c r="E52" s="110">
        <f>'[1]Ведом. 2016'!H756</f>
        <v>400</v>
      </c>
      <c r="F52" s="109">
        <f>'[1]Ведом. 2016'!I756</f>
        <v>400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 ht="33">
      <c r="A53" s="63" t="s">
        <v>334</v>
      </c>
      <c r="B53" s="104" t="s">
        <v>139</v>
      </c>
      <c r="C53" s="223"/>
      <c r="D53" s="226">
        <f>D54</f>
        <v>1000</v>
      </c>
      <c r="E53" s="106">
        <f t="shared" ref="E53:F59" si="2">E54</f>
        <v>696000</v>
      </c>
      <c r="F53" s="105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3"/>
      <c r="D54" s="225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>
      <c r="A55" s="64" t="s">
        <v>142</v>
      </c>
      <c r="B55" s="108" t="s">
        <v>143</v>
      </c>
      <c r="C55" s="223"/>
      <c r="D55" s="225">
        <f>D56</f>
        <v>1000</v>
      </c>
      <c r="E55" s="110">
        <f t="shared" si="2"/>
        <v>696000</v>
      </c>
      <c r="F55" s="109">
        <f t="shared" si="2"/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36.75" customHeight="1">
      <c r="A56" s="64" t="s">
        <v>65</v>
      </c>
      <c r="B56" s="108" t="s">
        <v>143</v>
      </c>
      <c r="C56" s="223">
        <v>240</v>
      </c>
      <c r="D56" s="225">
        <v>1000</v>
      </c>
      <c r="E56" s="110">
        <f>'[1]Ведом. 2016'!H767</f>
        <v>696000</v>
      </c>
      <c r="F56" s="109">
        <f>'[1]Ведом. 2016'!I767</f>
        <v>696000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49.5">
      <c r="A57" s="63" t="s">
        <v>338</v>
      </c>
      <c r="B57" s="104" t="s">
        <v>144</v>
      </c>
      <c r="C57" s="223"/>
      <c r="D57" s="226">
        <f>D58</f>
        <v>1000</v>
      </c>
      <c r="E57" s="106">
        <f t="shared" si="2"/>
        <v>7583380</v>
      </c>
      <c r="F57" s="105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3"/>
      <c r="D58" s="225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3">
      <c r="A59" s="64" t="s">
        <v>147</v>
      </c>
      <c r="B59" s="108" t="s">
        <v>148</v>
      </c>
      <c r="C59" s="223"/>
      <c r="D59" s="225">
        <f>D60</f>
        <v>1000</v>
      </c>
      <c r="E59" s="110">
        <f t="shared" si="2"/>
        <v>7583380</v>
      </c>
      <c r="F59" s="109">
        <f t="shared" si="2"/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ht="36.75" customHeight="1">
      <c r="A60" s="64" t="s">
        <v>65</v>
      </c>
      <c r="B60" s="108" t="s">
        <v>148</v>
      </c>
      <c r="C60" s="223">
        <v>240</v>
      </c>
      <c r="D60" s="225">
        <v>1000</v>
      </c>
      <c r="E60" s="110">
        <f>'[1]Ведом. 2016'!H771</f>
        <v>7583380</v>
      </c>
      <c r="F60" s="109">
        <f>'[1]Ведом. 2016'!I771</f>
        <v>15707380</v>
      </c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</row>
    <row r="61" spans="1:61" s="53" customFormat="1" ht="49.5">
      <c r="A61" s="63" t="s">
        <v>348</v>
      </c>
      <c r="B61" s="111" t="s">
        <v>149</v>
      </c>
      <c r="C61" s="221"/>
      <c r="D61" s="226">
        <f>D62+D65</f>
        <v>2000</v>
      </c>
      <c r="E61" s="106">
        <f>E62</f>
        <v>460000</v>
      </c>
      <c r="F61" s="105">
        <f>F62</f>
        <v>470000</v>
      </c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</row>
    <row r="62" spans="1:61" ht="18.75">
      <c r="A62" s="64" t="s">
        <v>150</v>
      </c>
      <c r="B62" s="112" t="s">
        <v>151</v>
      </c>
      <c r="C62" s="223"/>
      <c r="D62" s="225">
        <f>D63</f>
        <v>1000</v>
      </c>
      <c r="E62" s="110">
        <f>E65+E63</f>
        <v>460000</v>
      </c>
      <c r="F62" s="109">
        <f>F65+F63</f>
        <v>470000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42" customHeight="1">
      <c r="A63" s="107" t="s">
        <v>152</v>
      </c>
      <c r="B63" s="112" t="s">
        <v>153</v>
      </c>
      <c r="C63" s="223"/>
      <c r="D63" s="225">
        <f>D64</f>
        <v>1000</v>
      </c>
      <c r="E63" s="110">
        <f>E64</f>
        <v>90000</v>
      </c>
      <c r="F63" s="109">
        <f>F64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33" customHeight="1">
      <c r="A64" s="64" t="s">
        <v>65</v>
      </c>
      <c r="B64" s="112" t="s">
        <v>153</v>
      </c>
      <c r="C64" s="223">
        <v>240</v>
      </c>
      <c r="D64" s="225">
        <v>1000</v>
      </c>
      <c r="E64" s="110">
        <f>'[1]Ведом. 2016'!H121</f>
        <v>90000</v>
      </c>
      <c r="F64" s="109">
        <f>'[1]Ведом. 2016'!I121</f>
        <v>90000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18.75">
      <c r="A65" s="64" t="s">
        <v>154</v>
      </c>
      <c r="B65" s="112" t="s">
        <v>155</v>
      </c>
      <c r="C65" s="223"/>
      <c r="D65" s="225">
        <f>D66</f>
        <v>1000</v>
      </c>
      <c r="E65" s="110">
        <f>E66</f>
        <v>370000</v>
      </c>
      <c r="F65" s="109">
        <f>F66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>
      <c r="A66" s="64" t="s">
        <v>156</v>
      </c>
      <c r="B66" s="112" t="s">
        <v>157</v>
      </c>
      <c r="C66" s="223"/>
      <c r="D66" s="225">
        <f>D67</f>
        <v>1000</v>
      </c>
      <c r="E66" s="110">
        <f>'[1]Ведом. 2016'!H123</f>
        <v>370000</v>
      </c>
      <c r="F66" s="109">
        <f>'[1]Ведом. 2016'!I123</f>
        <v>380000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33" customHeight="1">
      <c r="A67" s="64" t="s">
        <v>65</v>
      </c>
      <c r="B67" s="112" t="s">
        <v>157</v>
      </c>
      <c r="C67" s="223">
        <v>240</v>
      </c>
      <c r="D67" s="225">
        <v>1000</v>
      </c>
      <c r="E67" s="110">
        <f>'[1]Ведом. 2016'!H124</f>
        <v>70000</v>
      </c>
      <c r="F67" s="109">
        <f>'[1]Ведом. 2016'!I124</f>
        <v>70000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49.5">
      <c r="A68" s="63" t="s">
        <v>347</v>
      </c>
      <c r="B68" s="111" t="s">
        <v>158</v>
      </c>
      <c r="C68" s="223"/>
      <c r="D68" s="226">
        <f>D69</f>
        <v>1291247</v>
      </c>
      <c r="E68" s="103" t="e">
        <f>#REF!+#REF!+#REF!+#REF!</f>
        <v>#REF!</v>
      </c>
      <c r="F68" s="102" t="e">
        <f>#REF!+#REF!+#REF!+#REF!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 ht="33">
      <c r="A69" s="64" t="s">
        <v>159</v>
      </c>
      <c r="B69" s="108" t="s">
        <v>160</v>
      </c>
      <c r="C69" s="223"/>
      <c r="D69" s="225">
        <f>D70+D72+D74+D76+D78</f>
        <v>1291247</v>
      </c>
      <c r="E69" s="110" t="e">
        <f>E72+#REF!+#REF!+#REF!</f>
        <v>#REF!</v>
      </c>
      <c r="F69" s="109" t="e">
        <f>F72+#REF!+#REF!+#REF!</f>
        <v>#REF!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>
      <c r="A70" s="54" t="s">
        <v>163</v>
      </c>
      <c r="B70" s="113" t="s">
        <v>164</v>
      </c>
      <c r="C70" s="223"/>
      <c r="D70" s="225">
        <f>D71</f>
        <v>420000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 ht="33">
      <c r="A71" s="64" t="s">
        <v>65</v>
      </c>
      <c r="B71" s="113" t="s">
        <v>164</v>
      </c>
      <c r="C71" s="223">
        <v>240</v>
      </c>
      <c r="D71" s="225">
        <v>420000</v>
      </c>
      <c r="E71" s="110"/>
      <c r="F71" s="109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>
      <c r="A72" s="54" t="s">
        <v>161</v>
      </c>
      <c r="B72" s="113" t="s">
        <v>162</v>
      </c>
      <c r="C72" s="223"/>
      <c r="D72" s="225">
        <f>D73</f>
        <v>1000</v>
      </c>
      <c r="E72" s="110" t="e">
        <f>#REF!</f>
        <v>#REF!</v>
      </c>
      <c r="F72" s="109" t="e">
        <f>#REF!</f>
        <v>#REF!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 ht="33">
      <c r="A73" s="64" t="s">
        <v>65</v>
      </c>
      <c r="B73" s="113" t="s">
        <v>162</v>
      </c>
      <c r="C73" s="223">
        <v>240</v>
      </c>
      <c r="D73" s="225">
        <v>1000</v>
      </c>
      <c r="E73" s="110">
        <f>'[1]Ведом. 2016'!H533</f>
        <v>625000</v>
      </c>
      <c r="F73" s="109">
        <f>'[1]Ведом. 2016'!I533</f>
        <v>900000</v>
      </c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>
      <c r="A74" s="54" t="s">
        <v>165</v>
      </c>
      <c r="B74" s="113" t="s">
        <v>166</v>
      </c>
      <c r="C74" s="223"/>
      <c r="D74" s="225">
        <f>D75</f>
        <v>20000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65</v>
      </c>
      <c r="B75" s="113" t="s">
        <v>166</v>
      </c>
      <c r="C75" s="223">
        <v>240</v>
      </c>
      <c r="D75" s="225">
        <v>20000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431</v>
      </c>
      <c r="B76" s="113" t="s">
        <v>430</v>
      </c>
      <c r="C76" s="223"/>
      <c r="D76" s="225">
        <v>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4" t="s">
        <v>65</v>
      </c>
      <c r="B77" s="113" t="s">
        <v>430</v>
      </c>
      <c r="C77" s="223">
        <v>240</v>
      </c>
      <c r="D77" s="225">
        <v>0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3" t="s">
        <v>456</v>
      </c>
      <c r="B78" s="240" t="s">
        <v>457</v>
      </c>
      <c r="C78" s="221"/>
      <c r="D78" s="226">
        <f>D79</f>
        <v>850247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458</v>
      </c>
      <c r="B79" s="113" t="s">
        <v>459</v>
      </c>
      <c r="C79" s="223"/>
      <c r="D79" s="225">
        <f>D80</f>
        <v>850247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460</v>
      </c>
      <c r="B80" s="113" t="s">
        <v>461</v>
      </c>
      <c r="C80" s="223"/>
      <c r="D80" s="225">
        <f>D81</f>
        <v>850247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4" t="s">
        <v>65</v>
      </c>
      <c r="B81" s="113" t="s">
        <v>461</v>
      </c>
      <c r="C81" s="223">
        <v>240</v>
      </c>
      <c r="D81" s="225">
        <v>850247</v>
      </c>
      <c r="E81" s="110"/>
      <c r="F81" s="109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ht="33">
      <c r="A82" s="63" t="s">
        <v>343</v>
      </c>
      <c r="B82" s="111" t="s">
        <v>167</v>
      </c>
      <c r="C82" s="223"/>
      <c r="D82" s="226">
        <f>D84+D94+D98</f>
        <v>4193024.5599999996</v>
      </c>
      <c r="E82" s="106" t="e">
        <f>E83+E94+E98+E102</f>
        <v>#REF!</v>
      </c>
      <c r="F82" s="105" t="e">
        <f>F83+F94+F98+F102</f>
        <v>#REF!</v>
      </c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</row>
    <row r="83" spans="1:61" s="53" customFormat="1" ht="33">
      <c r="A83" s="65" t="s">
        <v>340</v>
      </c>
      <c r="B83" s="104" t="s">
        <v>168</v>
      </c>
      <c r="C83" s="221"/>
      <c r="D83" s="226">
        <f>D84</f>
        <v>4191024.5599999996</v>
      </c>
      <c r="E83" s="106">
        <f>E84</f>
        <v>10614100</v>
      </c>
      <c r="F83" s="105">
        <f>F84</f>
        <v>10614100</v>
      </c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</row>
    <row r="84" spans="1:61">
      <c r="A84" s="114" t="s">
        <v>169</v>
      </c>
      <c r="B84" s="108" t="s">
        <v>170</v>
      </c>
      <c r="C84" s="223"/>
      <c r="D84" s="225">
        <f>D85+D90</f>
        <v>4191024.5599999996</v>
      </c>
      <c r="E84" s="110">
        <f>E85+E87</f>
        <v>10614100</v>
      </c>
      <c r="F84" s="109">
        <f>F85+F87</f>
        <v>10614100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 ht="33">
      <c r="A85" s="107" t="s">
        <v>82</v>
      </c>
      <c r="B85" s="108" t="s">
        <v>171</v>
      </c>
      <c r="C85" s="223"/>
      <c r="D85" s="225">
        <f>D86+D87+D88+D89</f>
        <v>2464426.36</v>
      </c>
      <c r="E85" s="110">
        <f>E86</f>
        <v>10269100</v>
      </c>
      <c r="F85" s="109">
        <f>F86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>
      <c r="A86" s="64" t="s">
        <v>172</v>
      </c>
      <c r="B86" s="108" t="s">
        <v>171</v>
      </c>
      <c r="C86" s="223">
        <v>110</v>
      </c>
      <c r="D86" s="225">
        <v>2015587.66</v>
      </c>
      <c r="E86" s="110">
        <f>'[1]Ведом. 2016'!H411</f>
        <v>10269100</v>
      </c>
      <c r="F86" s="109">
        <f>'[1]Ведом. 2016'!I411</f>
        <v>10269100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 ht="33">
      <c r="A87" s="64" t="s">
        <v>65</v>
      </c>
      <c r="B87" s="108" t="s">
        <v>171</v>
      </c>
      <c r="C87" s="223">
        <v>240</v>
      </c>
      <c r="D87" s="225">
        <v>426838.7</v>
      </c>
      <c r="E87" s="110">
        <f>E89</f>
        <v>345000</v>
      </c>
      <c r="F87" s="109">
        <f>F89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>
      <c r="A88" s="64" t="s">
        <v>304</v>
      </c>
      <c r="B88" s="108" t="s">
        <v>171</v>
      </c>
      <c r="C88" s="223">
        <v>830</v>
      </c>
      <c r="D88" s="225">
        <v>0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>
      <c r="A89" s="64" t="s">
        <v>67</v>
      </c>
      <c r="B89" s="108" t="s">
        <v>171</v>
      </c>
      <c r="C89" s="223">
        <v>850</v>
      </c>
      <c r="D89" s="225">
        <v>22000</v>
      </c>
      <c r="E89" s="110">
        <f>'[1]Ведом. 2016'!H413</f>
        <v>345000</v>
      </c>
      <c r="F89" s="109">
        <f>'[1]Ведом. 2016'!I413</f>
        <v>345000</v>
      </c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>
      <c r="A90" s="64" t="s">
        <v>274</v>
      </c>
      <c r="B90" s="108" t="s">
        <v>173</v>
      </c>
      <c r="C90" s="223"/>
      <c r="D90" s="225">
        <f>D91+D92+D93</f>
        <v>1726598.2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62</v>
      </c>
      <c r="B91" s="108" t="s">
        <v>173</v>
      </c>
      <c r="C91" s="223">
        <v>120</v>
      </c>
      <c r="D91" s="225">
        <v>1541598.2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33">
      <c r="A92" s="64" t="s">
        <v>65</v>
      </c>
      <c r="B92" s="108" t="s">
        <v>173</v>
      </c>
      <c r="C92" s="223">
        <v>240</v>
      </c>
      <c r="D92" s="225">
        <v>185000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>
      <c r="A93" s="228" t="s">
        <v>67</v>
      </c>
      <c r="B93" s="108" t="s">
        <v>173</v>
      </c>
      <c r="C93" s="223">
        <v>850</v>
      </c>
      <c r="D93" s="225">
        <v>0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s="53" customFormat="1" ht="33">
      <c r="A94" s="65" t="s">
        <v>341</v>
      </c>
      <c r="B94" s="104" t="s">
        <v>174</v>
      </c>
      <c r="C94" s="221"/>
      <c r="D94" s="226">
        <f>D95</f>
        <v>1000</v>
      </c>
      <c r="E94" s="106" t="e">
        <f>E95+#REF!+#REF!</f>
        <v>#REF!</v>
      </c>
      <c r="F94" s="105" t="e">
        <f>F95+#REF!+#REF!</f>
        <v>#REF!</v>
      </c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99"/>
      <c r="BH94" s="99"/>
      <c r="BI94" s="99"/>
    </row>
    <row r="95" spans="1:61" ht="23.25" customHeight="1">
      <c r="A95" s="54" t="s">
        <v>175</v>
      </c>
      <c r="B95" s="108" t="s">
        <v>176</v>
      </c>
      <c r="C95" s="223"/>
      <c r="D95" s="225">
        <f>D96</f>
        <v>1000</v>
      </c>
      <c r="E95" s="110" t="e">
        <f>E96+#REF!+#REF!+#REF!</f>
        <v>#REF!</v>
      </c>
      <c r="F95" s="109" t="e">
        <f>F96+#REF!+#REF!+#REF!</f>
        <v>#REF!</v>
      </c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</row>
    <row r="96" spans="1:61">
      <c r="A96" s="54" t="s">
        <v>88</v>
      </c>
      <c r="B96" s="108" t="s">
        <v>177</v>
      </c>
      <c r="C96" s="223"/>
      <c r="D96" s="225">
        <f>D97</f>
        <v>1000</v>
      </c>
      <c r="E96" s="110">
        <f>E97</f>
        <v>15267900</v>
      </c>
      <c r="F96" s="109">
        <f>F97</f>
        <v>15267900</v>
      </c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</row>
    <row r="97" spans="1:61" ht="33">
      <c r="A97" s="64" t="s">
        <v>65</v>
      </c>
      <c r="B97" s="108" t="s">
        <v>177</v>
      </c>
      <c r="C97" s="223">
        <v>240</v>
      </c>
      <c r="D97" s="225">
        <v>1000</v>
      </c>
      <c r="E97" s="110">
        <f>'[1]Ведом. 2016'!H417</f>
        <v>15267900</v>
      </c>
      <c r="F97" s="109">
        <f>'[1]Ведом. 2016'!I417</f>
        <v>15267900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 s="53" customFormat="1">
      <c r="A98" s="66" t="s">
        <v>342</v>
      </c>
      <c r="B98" s="104" t="s">
        <v>178</v>
      </c>
      <c r="C98" s="221"/>
      <c r="D98" s="226">
        <f>D99</f>
        <v>1000</v>
      </c>
      <c r="E98" s="106" t="e">
        <f>E99+#REF!+#REF!</f>
        <v>#REF!</v>
      </c>
      <c r="F98" s="105" t="e">
        <f>F99+#REF!+#REF!</f>
        <v>#REF!</v>
      </c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9"/>
      <c r="AW98" s="99"/>
      <c r="AX98" s="99"/>
      <c r="AY98" s="99"/>
      <c r="AZ98" s="99"/>
      <c r="BA98" s="99"/>
      <c r="BB98" s="99"/>
      <c r="BC98" s="99"/>
      <c r="BD98" s="99"/>
      <c r="BE98" s="99"/>
      <c r="BF98" s="99"/>
      <c r="BG98" s="99"/>
      <c r="BH98" s="99"/>
      <c r="BI98" s="99"/>
    </row>
    <row r="99" spans="1:61" ht="33">
      <c r="A99" s="54" t="s">
        <v>179</v>
      </c>
      <c r="B99" s="108" t="s">
        <v>180</v>
      </c>
      <c r="C99" s="223"/>
      <c r="D99" s="225">
        <f t="shared" ref="D99:F100" si="3">D100</f>
        <v>1000</v>
      </c>
      <c r="E99" s="110">
        <f t="shared" si="3"/>
        <v>33000</v>
      </c>
      <c r="F99" s="109">
        <f t="shared" si="3"/>
        <v>34000</v>
      </c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</row>
    <row r="100" spans="1:61">
      <c r="A100" s="67" t="s">
        <v>181</v>
      </c>
      <c r="B100" s="108" t="s">
        <v>182</v>
      </c>
      <c r="C100" s="223"/>
      <c r="D100" s="225">
        <f t="shared" si="3"/>
        <v>1000</v>
      </c>
      <c r="E100" s="110">
        <f t="shared" si="3"/>
        <v>33000</v>
      </c>
      <c r="F100" s="109">
        <f t="shared" si="3"/>
        <v>34000</v>
      </c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</row>
    <row r="101" spans="1:61" ht="33">
      <c r="A101" s="64" t="s">
        <v>65</v>
      </c>
      <c r="B101" s="108" t="s">
        <v>182</v>
      </c>
      <c r="C101" s="223">
        <v>240</v>
      </c>
      <c r="D101" s="225">
        <v>1000</v>
      </c>
      <c r="E101" s="110">
        <f>'[1]Ведом. 2016'!H355</f>
        <v>33000</v>
      </c>
      <c r="F101" s="109">
        <f>'[1]Ведом. 2016'!I355</f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 s="53" customFormat="1" ht="37.5" customHeight="1">
      <c r="A102" s="66" t="s">
        <v>346</v>
      </c>
      <c r="B102" s="104" t="s">
        <v>183</v>
      </c>
      <c r="C102" s="221"/>
      <c r="D102" s="226">
        <f>D103</f>
        <v>1000</v>
      </c>
      <c r="E102" s="106" t="e">
        <f>E103</f>
        <v>#REF!</v>
      </c>
      <c r="F102" s="105" t="e">
        <f>F103</f>
        <v>#REF!</v>
      </c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9"/>
      <c r="AW102" s="99"/>
      <c r="AX102" s="99"/>
      <c r="AY102" s="99"/>
      <c r="AZ102" s="99"/>
      <c r="BA102" s="99"/>
      <c r="BB102" s="99"/>
      <c r="BC102" s="99"/>
      <c r="BD102" s="99"/>
      <c r="BE102" s="99"/>
      <c r="BF102" s="99"/>
      <c r="BG102" s="99"/>
      <c r="BH102" s="99"/>
      <c r="BI102" s="99"/>
    </row>
    <row r="103" spans="1:61" s="55" customFormat="1" ht="34.5" customHeight="1">
      <c r="A103" s="54" t="s">
        <v>184</v>
      </c>
      <c r="B103" s="108" t="s">
        <v>185</v>
      </c>
      <c r="C103" s="223"/>
      <c r="D103" s="225">
        <f>D104</f>
        <v>1000</v>
      </c>
      <c r="E103" s="110" t="e">
        <f>E104+#REF!</f>
        <v>#REF!</v>
      </c>
      <c r="F103" s="109" t="e">
        <f>F104+#REF!</f>
        <v>#REF!</v>
      </c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</row>
    <row r="104" spans="1:61" s="55" customFormat="1" ht="18" customHeight="1">
      <c r="A104" s="54" t="s">
        <v>85</v>
      </c>
      <c r="B104" s="108" t="s">
        <v>186</v>
      </c>
      <c r="C104" s="223"/>
      <c r="D104" s="225">
        <f>D105</f>
        <v>1000</v>
      </c>
      <c r="E104" s="110" t="e">
        <f>E111+#REF!+#REF!</f>
        <v>#REF!</v>
      </c>
      <c r="F104" s="109" t="e">
        <f>F111+#REF!+#REF!</f>
        <v>#REF!</v>
      </c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  <c r="BH104" s="115"/>
      <c r="BI104" s="115"/>
    </row>
    <row r="105" spans="1:61" s="55" customFormat="1" ht="18" customHeight="1">
      <c r="A105" s="64" t="s">
        <v>65</v>
      </c>
      <c r="B105" s="108" t="s">
        <v>186</v>
      </c>
      <c r="C105" s="223">
        <v>240</v>
      </c>
      <c r="D105" s="225">
        <v>1000</v>
      </c>
      <c r="E105" s="110"/>
      <c r="F105" s="109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37.9" customHeight="1">
      <c r="A106" s="148" t="s">
        <v>330</v>
      </c>
      <c r="B106" s="104" t="s">
        <v>378</v>
      </c>
      <c r="C106" s="221"/>
      <c r="D106" s="226">
        <f>D107</f>
        <v>1000</v>
      </c>
      <c r="E106" s="110"/>
      <c r="F106" s="109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37.9" customHeight="1">
      <c r="A107" s="54" t="s">
        <v>380</v>
      </c>
      <c r="B107" s="108" t="s">
        <v>379</v>
      </c>
      <c r="C107" s="223"/>
      <c r="D107" s="225">
        <f>D108</f>
        <v>1000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18" customHeight="1">
      <c r="A108" s="54" t="s">
        <v>357</v>
      </c>
      <c r="B108" s="108" t="s">
        <v>379</v>
      </c>
      <c r="C108" s="223">
        <v>240</v>
      </c>
      <c r="D108" s="225">
        <v>1000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38.450000000000003" customHeight="1">
      <c r="A109" s="148" t="s">
        <v>372</v>
      </c>
      <c r="B109" s="104" t="s">
        <v>381</v>
      </c>
      <c r="C109" s="221"/>
      <c r="D109" s="226">
        <f>D110</f>
        <v>110636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18" customHeight="1">
      <c r="A110" s="54" t="s">
        <v>373</v>
      </c>
      <c r="B110" s="108" t="s">
        <v>382</v>
      </c>
      <c r="C110" s="223"/>
      <c r="D110" s="225">
        <f>D111+D113</f>
        <v>110636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ht="49.5">
      <c r="A111" s="64" t="s">
        <v>383</v>
      </c>
      <c r="B111" s="108" t="s">
        <v>384</v>
      </c>
      <c r="C111" s="223"/>
      <c r="D111" s="225">
        <f>D112</f>
        <v>110000</v>
      </c>
      <c r="E111" s="110">
        <f>'[1]Ведом. 2016'!H480</f>
        <v>2515400</v>
      </c>
      <c r="F111" s="109">
        <f>'[1]Ведом. 2016'!I480</f>
        <v>2515400</v>
      </c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</row>
    <row r="112" spans="1:61" ht="33">
      <c r="A112" s="64" t="s">
        <v>65</v>
      </c>
      <c r="B112" s="108" t="s">
        <v>384</v>
      </c>
      <c r="C112" s="223">
        <v>810</v>
      </c>
      <c r="D112" s="225">
        <v>110000</v>
      </c>
      <c r="E112" s="110"/>
      <c r="F112" s="109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</row>
    <row r="113" spans="1:61" ht="49.5">
      <c r="A113" s="64" t="s">
        <v>383</v>
      </c>
      <c r="B113" s="108" t="s">
        <v>385</v>
      </c>
      <c r="C113" s="223"/>
      <c r="D113" s="225">
        <f>D114</f>
        <v>636</v>
      </c>
      <c r="E113" s="110"/>
      <c r="F113" s="109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33">
      <c r="A114" s="64" t="s">
        <v>65</v>
      </c>
      <c r="B114" s="108" t="s">
        <v>385</v>
      </c>
      <c r="C114" s="223">
        <v>810</v>
      </c>
      <c r="D114" s="225">
        <v>636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33">
      <c r="A115" s="63" t="s">
        <v>387</v>
      </c>
      <c r="B115" s="104" t="s">
        <v>386</v>
      </c>
      <c r="C115" s="221"/>
      <c r="D115" s="226">
        <f>D116+D119+D122+D124</f>
        <v>465612.4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4" t="s">
        <v>398</v>
      </c>
      <c r="B116" s="108" t="s">
        <v>389</v>
      </c>
      <c r="C116" s="223"/>
      <c r="D116" s="225">
        <f>D117</f>
        <v>434612.4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>
      <c r="A117" s="64" t="s">
        <v>358</v>
      </c>
      <c r="B117" s="108" t="s">
        <v>390</v>
      </c>
      <c r="C117" s="223"/>
      <c r="D117" s="225">
        <f>D118</f>
        <v>434612.4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>
      <c r="A118" s="64" t="s">
        <v>78</v>
      </c>
      <c r="B118" s="108" t="s">
        <v>390</v>
      </c>
      <c r="C118" s="223">
        <v>310</v>
      </c>
      <c r="D118" s="225">
        <v>434612.4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392</v>
      </c>
      <c r="B119" s="108" t="s">
        <v>391</v>
      </c>
      <c r="C119" s="223"/>
      <c r="D119" s="225">
        <f>D120</f>
        <v>1000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 ht="33">
      <c r="A120" s="64" t="s">
        <v>393</v>
      </c>
      <c r="B120" s="108" t="s">
        <v>394</v>
      </c>
      <c r="C120" s="223"/>
      <c r="D120" s="225">
        <f>D121</f>
        <v>1000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 ht="33">
      <c r="A121" s="64" t="s">
        <v>395</v>
      </c>
      <c r="B121" s="108" t="s">
        <v>394</v>
      </c>
      <c r="C121" s="223">
        <v>320</v>
      </c>
      <c r="D121" s="225"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66">
      <c r="A122" s="64" t="s">
        <v>399</v>
      </c>
      <c r="B122" s="108" t="s">
        <v>397</v>
      </c>
      <c r="C122" s="223"/>
      <c r="D122" s="225">
        <f>D123</f>
        <v>29454.55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>
      <c r="A123" s="64" t="s">
        <v>89</v>
      </c>
      <c r="B123" s="108" t="s">
        <v>397</v>
      </c>
      <c r="C123" s="223">
        <v>110</v>
      </c>
      <c r="D123" s="225">
        <v>29454.55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 ht="66">
      <c r="A124" s="64" t="s">
        <v>399</v>
      </c>
      <c r="B124" s="108" t="s">
        <v>397</v>
      </c>
      <c r="C124" s="223"/>
      <c r="D124" s="225">
        <v>545.45000000000005</v>
      </c>
      <c r="E124" s="110"/>
      <c r="F124" s="109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</row>
    <row r="125" spans="1:61" ht="33">
      <c r="A125" s="64" t="s">
        <v>62</v>
      </c>
      <c r="B125" s="108" t="s">
        <v>397</v>
      </c>
      <c r="C125" s="223">
        <v>120</v>
      </c>
      <c r="D125" s="225">
        <v>545.45000000000005</v>
      </c>
      <c r="E125" s="110"/>
      <c r="F125" s="109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</row>
    <row r="126" spans="1:61" s="132" customFormat="1" ht="49.5">
      <c r="A126" s="63" t="s">
        <v>187</v>
      </c>
      <c r="B126" s="150" t="s">
        <v>188</v>
      </c>
      <c r="C126" s="229"/>
      <c r="D126" s="230">
        <f>D127+D135+D143+D146+D130</f>
        <v>5928731.5099999998</v>
      </c>
      <c r="E126" s="131" t="e">
        <f>#REF!+E127+#REF!+#REF!+E135+#REF!</f>
        <v>#REF!</v>
      </c>
      <c r="F126" s="130" t="e">
        <f>#REF!+F127+#REF!+#REF!+F135+#REF!</f>
        <v>#REF!</v>
      </c>
    </row>
    <row r="127" spans="1:61" s="53" customFormat="1">
      <c r="A127" s="63" t="s">
        <v>70</v>
      </c>
      <c r="B127" s="118" t="s">
        <v>189</v>
      </c>
      <c r="C127" s="118"/>
      <c r="D127" s="230">
        <f>D128</f>
        <v>824424.62</v>
      </c>
      <c r="E127" s="117">
        <f>E128</f>
        <v>1553000</v>
      </c>
      <c r="F127" s="116">
        <f>F128</f>
        <v>1553000</v>
      </c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99"/>
      <c r="AI127" s="99"/>
      <c r="AJ127" s="99"/>
      <c r="AK127" s="99"/>
      <c r="AL127" s="99"/>
      <c r="AM127" s="99"/>
      <c r="AN127" s="99"/>
      <c r="AO127" s="99"/>
      <c r="AP127" s="99"/>
      <c r="AQ127" s="99"/>
      <c r="AR127" s="99"/>
      <c r="AS127" s="99"/>
      <c r="AT127" s="99"/>
      <c r="AU127" s="99"/>
      <c r="AV127" s="99"/>
      <c r="AW127" s="99"/>
      <c r="AX127" s="99"/>
      <c r="AY127" s="99"/>
      <c r="AZ127" s="99"/>
      <c r="BA127" s="99"/>
      <c r="BB127" s="99"/>
      <c r="BC127" s="99"/>
      <c r="BD127" s="99"/>
      <c r="BE127" s="99"/>
      <c r="BF127" s="99"/>
      <c r="BG127" s="99"/>
      <c r="BH127" s="99"/>
      <c r="BI127" s="99"/>
    </row>
    <row r="128" spans="1:61">
      <c r="A128" s="64" t="s">
        <v>19</v>
      </c>
      <c r="B128" s="119" t="s">
        <v>190</v>
      </c>
      <c r="C128" s="119"/>
      <c r="D128" s="231">
        <f t="shared" ref="D128:F128" si="4">D129</f>
        <v>824424.62</v>
      </c>
      <c r="E128" s="121">
        <f t="shared" si="4"/>
        <v>1553000</v>
      </c>
      <c r="F128" s="120">
        <f t="shared" si="4"/>
        <v>1553000</v>
      </c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</row>
    <row r="129" spans="1:61" ht="33">
      <c r="A129" s="64" t="s">
        <v>62</v>
      </c>
      <c r="B129" s="119" t="s">
        <v>190</v>
      </c>
      <c r="C129" s="119" t="s">
        <v>63</v>
      </c>
      <c r="D129" s="231">
        <v>824424.62</v>
      </c>
      <c r="E129" s="121">
        <f>'[1]Ведом. 2016'!H45</f>
        <v>1553000</v>
      </c>
      <c r="F129" s="120">
        <f>'[1]Ведом. 2016'!I45</f>
        <v>1553000</v>
      </c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</row>
    <row r="130" spans="1:61" ht="33">
      <c r="A130" s="64" t="s">
        <v>467</v>
      </c>
      <c r="B130" s="119" t="s">
        <v>447</v>
      </c>
      <c r="C130" s="119"/>
      <c r="D130" s="231">
        <f>D131+D133</f>
        <v>676384.25</v>
      </c>
      <c r="E130" s="121"/>
      <c r="F130" s="120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 ht="33">
      <c r="A131" s="64" t="s">
        <v>448</v>
      </c>
      <c r="B131" s="119" t="s">
        <v>449</v>
      </c>
      <c r="C131" s="119"/>
      <c r="D131" s="231">
        <v>0</v>
      </c>
      <c r="E131" s="121"/>
      <c r="F131" s="120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>
      <c r="A132" s="64" t="s">
        <v>450</v>
      </c>
      <c r="B132" s="119" t="s">
        <v>449</v>
      </c>
      <c r="C132" s="119" t="s">
        <v>451</v>
      </c>
      <c r="D132" s="231">
        <v>0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>
      <c r="A133" s="64" t="s">
        <v>452</v>
      </c>
      <c r="B133" s="119" t="s">
        <v>453</v>
      </c>
      <c r="C133" s="119"/>
      <c r="D133" s="231">
        <f>D134</f>
        <v>676384.25</v>
      </c>
      <c r="E133" s="121"/>
      <c r="F133" s="120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</row>
    <row r="134" spans="1:61">
      <c r="A134" s="64" t="s">
        <v>450</v>
      </c>
      <c r="B134" s="119" t="s">
        <v>453</v>
      </c>
      <c r="C134" s="119" t="s">
        <v>451</v>
      </c>
      <c r="D134" s="231">
        <v>676384.25</v>
      </c>
      <c r="E134" s="121"/>
      <c r="F134" s="120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 s="56" customFormat="1" ht="20.25" customHeight="1">
      <c r="A135" s="63" t="s">
        <v>72</v>
      </c>
      <c r="B135" s="118" t="s">
        <v>191</v>
      </c>
      <c r="C135" s="118"/>
      <c r="D135" s="232">
        <f>D136+D142</f>
        <v>1845552.04</v>
      </c>
      <c r="E135" s="123">
        <f>E136</f>
        <v>19005100</v>
      </c>
      <c r="F135" s="122">
        <f>F136</f>
        <v>19005100</v>
      </c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  <c r="AJ135" s="124"/>
      <c r="AK135" s="124"/>
      <c r="AL135" s="124"/>
      <c r="AM135" s="124"/>
      <c r="AN135" s="124"/>
      <c r="AO135" s="124"/>
      <c r="AP135" s="124"/>
      <c r="AQ135" s="124"/>
      <c r="AR135" s="124"/>
      <c r="AS135" s="124"/>
      <c r="AT135" s="124"/>
      <c r="AU135" s="124"/>
      <c r="AV135" s="124"/>
      <c r="AW135" s="124"/>
      <c r="AX135" s="124"/>
      <c r="AY135" s="124"/>
      <c r="AZ135" s="124"/>
      <c r="BA135" s="124"/>
      <c r="BB135" s="124"/>
      <c r="BC135" s="124"/>
      <c r="BD135" s="124"/>
      <c r="BE135" s="124"/>
      <c r="BF135" s="124"/>
      <c r="BG135" s="124"/>
      <c r="BH135" s="124"/>
      <c r="BI135" s="124"/>
    </row>
    <row r="136" spans="1:61">
      <c r="A136" s="64" t="s">
        <v>64</v>
      </c>
      <c r="B136" s="119" t="s">
        <v>192</v>
      </c>
      <c r="C136" s="119"/>
      <c r="D136" s="231">
        <f>D137+D138+D140</f>
        <v>1844552.04</v>
      </c>
      <c r="E136" s="219">
        <f>E137+E138+E140</f>
        <v>19005100</v>
      </c>
      <c r="F136" s="120">
        <f>F137+F138+F140</f>
        <v>19005100</v>
      </c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</row>
    <row r="137" spans="1:61" ht="33">
      <c r="A137" s="64" t="s">
        <v>62</v>
      </c>
      <c r="B137" s="119" t="s">
        <v>192</v>
      </c>
      <c r="C137" s="119" t="s">
        <v>63</v>
      </c>
      <c r="D137" s="231">
        <v>709462.82</v>
      </c>
      <c r="E137" s="121">
        <f>'[1]Ведом. 2016'!H50</f>
        <v>13805500</v>
      </c>
      <c r="F137" s="120">
        <f>'[1]Ведом. 2016'!I50</f>
        <v>13805500</v>
      </c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</row>
    <row r="138" spans="1:61" ht="33">
      <c r="A138" s="125" t="s">
        <v>65</v>
      </c>
      <c r="B138" s="119" t="s">
        <v>192</v>
      </c>
      <c r="C138" s="119" t="s">
        <v>66</v>
      </c>
      <c r="D138" s="231">
        <v>930084.22</v>
      </c>
      <c r="E138" s="121">
        <f>'[1]Ведом. 2016'!H51</f>
        <v>5116600</v>
      </c>
      <c r="F138" s="120">
        <f>'[1]Ведом. 2016'!I51</f>
        <v>5116600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18.75">
      <c r="A139" s="233" t="s">
        <v>304</v>
      </c>
      <c r="B139" s="119" t="s">
        <v>192</v>
      </c>
      <c r="C139" s="119" t="s">
        <v>303</v>
      </c>
      <c r="D139" s="231">
        <v>0</v>
      </c>
      <c r="E139" s="121"/>
      <c r="F139" s="120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>
      <c r="A140" s="126" t="s">
        <v>67</v>
      </c>
      <c r="B140" s="119" t="s">
        <v>192</v>
      </c>
      <c r="C140" s="119" t="s">
        <v>68</v>
      </c>
      <c r="D140" s="231">
        <v>205005</v>
      </c>
      <c r="E140" s="121">
        <f>'[1]Ведом. 2016'!H53</f>
        <v>83000</v>
      </c>
      <c r="F140" s="120">
        <f>'[1]Ведом. 2016'!I53</f>
        <v>83000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ht="49.5">
      <c r="A141" s="125" t="s">
        <v>468</v>
      </c>
      <c r="B141" s="119" t="s">
        <v>324</v>
      </c>
      <c r="C141" s="119"/>
      <c r="D141" s="231">
        <v>1000</v>
      </c>
      <c r="E141" s="121"/>
      <c r="F141" s="120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</row>
    <row r="142" spans="1:61" ht="33">
      <c r="A142" s="125" t="s">
        <v>65</v>
      </c>
      <c r="B142" s="119" t="s">
        <v>324</v>
      </c>
      <c r="C142" s="119" t="s">
        <v>66</v>
      </c>
      <c r="D142" s="231">
        <v>1000</v>
      </c>
      <c r="E142" s="121">
        <f>'[1]Ведом. 2016'!H54</f>
        <v>1038000</v>
      </c>
      <c r="F142" s="120">
        <f>'[1]Ведом. 2016'!I54</f>
        <v>1038000</v>
      </c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 s="53" customFormat="1">
      <c r="A143" s="127" t="s">
        <v>193</v>
      </c>
      <c r="B143" s="118" t="s">
        <v>194</v>
      </c>
      <c r="C143" s="118"/>
      <c r="D143" s="230">
        <f>D144</f>
        <v>30000</v>
      </c>
      <c r="E143" s="117"/>
      <c r="F143" s="116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9"/>
      <c r="AW143" s="99"/>
      <c r="AX143" s="99"/>
      <c r="AY143" s="99"/>
      <c r="AZ143" s="99"/>
      <c r="BA143" s="99"/>
      <c r="BB143" s="99"/>
      <c r="BC143" s="99"/>
      <c r="BD143" s="99"/>
      <c r="BE143" s="99"/>
      <c r="BF143" s="99"/>
      <c r="BG143" s="99"/>
      <c r="BH143" s="99"/>
      <c r="BI143" s="99"/>
    </row>
    <row r="144" spans="1:61" ht="49.5">
      <c r="A144" s="67" t="s">
        <v>76</v>
      </c>
      <c r="B144" s="119" t="s">
        <v>195</v>
      </c>
      <c r="C144" s="119"/>
      <c r="D144" s="231">
        <f>D145</f>
        <v>30000</v>
      </c>
      <c r="E144" s="121"/>
      <c r="F144" s="120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</row>
    <row r="145" spans="1:61">
      <c r="A145" s="128" t="s">
        <v>73</v>
      </c>
      <c r="B145" s="119" t="s">
        <v>195</v>
      </c>
      <c r="C145" s="119" t="s">
        <v>74</v>
      </c>
      <c r="D145" s="231">
        <v>30000</v>
      </c>
      <c r="E145" s="121"/>
      <c r="F145" s="120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s="53" customFormat="1">
      <c r="A146" s="63" t="s">
        <v>53</v>
      </c>
      <c r="B146" s="118" t="s">
        <v>196</v>
      </c>
      <c r="C146" s="229"/>
      <c r="D146" s="230">
        <f>D147+D149</f>
        <v>2552370.6</v>
      </c>
      <c r="E146" s="117" t="e">
        <f>E147+#REF!+#REF!</f>
        <v>#REF!</v>
      </c>
      <c r="F146" s="116" t="e">
        <f>F147+#REF!+#REF!</f>
        <v>#REF!</v>
      </c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99"/>
      <c r="AG146" s="99"/>
      <c r="AH146" s="99"/>
      <c r="AI146" s="99"/>
      <c r="AJ146" s="99"/>
      <c r="AK146" s="99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9"/>
      <c r="AW146" s="99"/>
      <c r="AX146" s="99"/>
      <c r="AY146" s="99"/>
      <c r="AZ146" s="99"/>
      <c r="BA146" s="99"/>
      <c r="BB146" s="99"/>
      <c r="BC146" s="99"/>
      <c r="BD146" s="99"/>
      <c r="BE146" s="99"/>
      <c r="BF146" s="99"/>
      <c r="BG146" s="99"/>
      <c r="BH146" s="99"/>
      <c r="BI146" s="99"/>
    </row>
    <row r="147" spans="1:61" ht="49.5">
      <c r="A147" s="64" t="s">
        <v>80</v>
      </c>
      <c r="B147" s="119" t="s">
        <v>197</v>
      </c>
      <c r="C147" s="234"/>
      <c r="D147" s="231">
        <f>D148</f>
        <v>2282070.6</v>
      </c>
      <c r="E147" s="121">
        <f>E148</f>
        <v>30000</v>
      </c>
      <c r="F147" s="120">
        <f>F148</f>
        <v>30000</v>
      </c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  <c r="X147" s="94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  <c r="AI147" s="94"/>
      <c r="AJ147" s="94"/>
      <c r="AK147" s="94"/>
      <c r="AL147" s="94"/>
      <c r="AM147" s="94"/>
      <c r="AN147" s="94"/>
      <c r="AO147" s="94"/>
      <c r="AP147" s="94"/>
      <c r="AQ147" s="94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</row>
    <row r="148" spans="1:61" ht="33">
      <c r="A148" s="64" t="s">
        <v>62</v>
      </c>
      <c r="B148" s="119" t="s">
        <v>197</v>
      </c>
      <c r="C148" s="142" t="s">
        <v>63</v>
      </c>
      <c r="D148" s="231">
        <v>2282070.6</v>
      </c>
      <c r="E148" s="121">
        <f>'[1]Ведом. 2016'!H194</f>
        <v>30000</v>
      </c>
      <c r="F148" s="120">
        <f>'[1]Ведом. 2016'!I194</f>
        <v>30000</v>
      </c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 ht="33">
      <c r="A149" s="64" t="s">
        <v>20</v>
      </c>
      <c r="B149" s="119" t="s">
        <v>198</v>
      </c>
      <c r="C149" s="142"/>
      <c r="D149" s="231">
        <f>D150+D151</f>
        <v>270300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ht="33">
      <c r="A150" s="64" t="s">
        <v>62</v>
      </c>
      <c r="B150" s="119" t="s">
        <v>198</v>
      </c>
      <c r="C150" s="142" t="s">
        <v>63</v>
      </c>
      <c r="D150" s="231">
        <v>224385.64</v>
      </c>
      <c r="E150" s="121"/>
      <c r="F150" s="120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  <c r="AI150" s="94"/>
      <c r="AJ150" s="94"/>
      <c r="AK150" s="94"/>
      <c r="AL150" s="94"/>
      <c r="AM150" s="94"/>
      <c r="AN150" s="94"/>
      <c r="AO150" s="94"/>
      <c r="AP150" s="94"/>
      <c r="AQ150" s="94"/>
      <c r="AR150" s="94"/>
      <c r="AS150" s="94"/>
      <c r="AT150" s="94"/>
      <c r="AU150" s="94"/>
      <c r="AV150" s="94"/>
      <c r="AW150" s="94"/>
      <c r="AX150" s="94"/>
      <c r="AY150" s="94"/>
      <c r="AZ150" s="94"/>
      <c r="BA150" s="94"/>
      <c r="BB150" s="94"/>
      <c r="BC150" s="94"/>
      <c r="BD150" s="94"/>
      <c r="BE150" s="94"/>
      <c r="BF150" s="94"/>
      <c r="BG150" s="94"/>
      <c r="BH150" s="94"/>
      <c r="BI150" s="94"/>
    </row>
    <row r="151" spans="1:61" ht="33.75" thickBot="1">
      <c r="A151" s="125" t="s">
        <v>65</v>
      </c>
      <c r="B151" s="119" t="s">
        <v>198</v>
      </c>
      <c r="C151" s="142" t="s">
        <v>66</v>
      </c>
      <c r="D151" s="231">
        <v>45914.36</v>
      </c>
      <c r="E151" s="121"/>
      <c r="F151" s="120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ht="33.75" hidden="1" thickBot="1">
      <c r="A152" s="64" t="s">
        <v>62</v>
      </c>
      <c r="B152" s="119" t="s">
        <v>198</v>
      </c>
      <c r="C152" s="119" t="s">
        <v>63</v>
      </c>
      <c r="D152" s="235">
        <v>0</v>
      </c>
      <c r="E152" s="121">
        <f>'[1]Ведом. 2016'!H54</f>
        <v>1038000</v>
      </c>
      <c r="F152" s="120">
        <f>'[1]Ведом. 2016'!I54</f>
        <v>1038000</v>
      </c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</row>
    <row r="153" spans="1:61" ht="33.75" hidden="1" thickBot="1">
      <c r="A153" s="125" t="s">
        <v>65</v>
      </c>
      <c r="B153" s="119" t="s">
        <v>198</v>
      </c>
      <c r="C153" s="119" t="s">
        <v>66</v>
      </c>
      <c r="D153" s="235">
        <v>0</v>
      </c>
      <c r="E153" s="121">
        <f>'[1]Ведом. 2016'!H55</f>
        <v>1038000</v>
      </c>
      <c r="F153" s="120">
        <f>'[1]Ведом. 2016'!I55</f>
        <v>1038000</v>
      </c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 s="53" customFormat="1" ht="17.25" thickBot="1">
      <c r="A154" s="236" t="s">
        <v>199</v>
      </c>
      <c r="B154" s="150"/>
      <c r="C154" s="229"/>
      <c r="D154" s="237">
        <f>D25+D126</f>
        <v>12289444.469999999</v>
      </c>
      <c r="E154" s="220" t="e">
        <f>E25+E126</f>
        <v>#REF!</v>
      </c>
      <c r="F154" s="129" t="e">
        <f>F25+F126</f>
        <v>#REF!</v>
      </c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  <c r="AH154" s="99"/>
      <c r="AI154" s="99"/>
      <c r="AJ154" s="99"/>
      <c r="AK154" s="99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9"/>
      <c r="AW154" s="99"/>
      <c r="AX154" s="99"/>
      <c r="AY154" s="99"/>
      <c r="AZ154" s="99"/>
      <c r="BA154" s="99"/>
      <c r="BB154" s="99"/>
      <c r="BC154" s="99"/>
      <c r="BD154" s="99"/>
      <c r="BE154" s="99"/>
      <c r="BF154" s="99"/>
      <c r="BG154" s="99"/>
      <c r="BH154" s="99"/>
      <c r="BI154" s="99"/>
    </row>
    <row r="155" spans="1:61">
      <c r="A155" s="94"/>
      <c r="B155" s="95"/>
      <c r="C155" s="96"/>
      <c r="D155" s="97"/>
      <c r="E155" s="97" t="e">
        <f>'[1]Ведом. 2016'!H768-'МЦП По ЦСР2025'!E154</f>
        <v>#REF!</v>
      </c>
      <c r="F155" s="97" t="e">
        <f>'[1]Ведом. 2016'!I768-'МЦП По ЦСР2025'!F154</f>
        <v>#REF!</v>
      </c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>
      <c r="A156" s="94"/>
      <c r="B156" s="95"/>
      <c r="C156" s="96"/>
      <c r="D156" s="97"/>
      <c r="E156" s="97"/>
      <c r="F156" s="97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>
      <c r="A157" s="94"/>
      <c r="B157" s="95"/>
      <c r="C157" s="96"/>
      <c r="D157" s="97"/>
      <c r="E157" s="97"/>
      <c r="F157" s="97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>
      <c r="A158" s="94"/>
      <c r="B158" s="95"/>
      <c r="C158" s="96"/>
      <c r="D158" s="97"/>
      <c r="E158" s="97"/>
      <c r="F158" s="97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  <c r="AA158" s="94"/>
      <c r="AB158" s="94"/>
      <c r="AC158" s="94"/>
      <c r="AD158" s="94"/>
      <c r="AE158" s="94"/>
      <c r="AF158" s="94"/>
      <c r="AG158" s="94"/>
      <c r="AH158" s="94"/>
      <c r="AI158" s="94"/>
      <c r="AJ158" s="94"/>
      <c r="AK158" s="94"/>
      <c r="AL158" s="94"/>
      <c r="AM158" s="94"/>
      <c r="AN158" s="94"/>
      <c r="AO158" s="94"/>
      <c r="AP158" s="94"/>
      <c r="AQ158" s="94"/>
      <c r="AR158" s="94"/>
      <c r="AS158" s="94"/>
      <c r="AT158" s="94"/>
      <c r="AU158" s="94"/>
      <c r="AV158" s="94"/>
      <c r="AW158" s="94"/>
      <c r="AX158" s="94"/>
      <c r="AY158" s="94"/>
      <c r="AZ158" s="94"/>
      <c r="BA158" s="94"/>
      <c r="BB158" s="94"/>
      <c r="BC158" s="94"/>
      <c r="BD158" s="94"/>
      <c r="BE158" s="94"/>
      <c r="BF158" s="94"/>
      <c r="BG158" s="94"/>
      <c r="BH158" s="94"/>
      <c r="BI158" s="94"/>
    </row>
    <row r="159" spans="1:61">
      <c r="A159" s="94"/>
      <c r="B159" s="95"/>
      <c r="C159" s="96"/>
      <c r="D159" s="97"/>
      <c r="E159" s="97"/>
      <c r="F159" s="97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  <row r="360" spans="1:61">
      <c r="A360" s="94"/>
      <c r="B360" s="95"/>
      <c r="C360" s="96"/>
      <c r="D360" s="97"/>
      <c r="E360" s="97"/>
      <c r="F360" s="9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  <c r="AI360" s="94"/>
      <c r="AJ360" s="94"/>
      <c r="AK360" s="94"/>
      <c r="AL360" s="94"/>
      <c r="AM360" s="94"/>
      <c r="AN360" s="94"/>
      <c r="AO360" s="94"/>
      <c r="AP360" s="94"/>
      <c r="AQ360" s="94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</row>
    <row r="361" spans="1:61">
      <c r="A361" s="94"/>
      <c r="B361" s="95"/>
      <c r="C361" s="96"/>
      <c r="D361" s="97"/>
      <c r="E361" s="97"/>
      <c r="F361" s="97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  <c r="AI361" s="94"/>
      <c r="AJ361" s="94"/>
      <c r="AK361" s="94"/>
      <c r="AL361" s="94"/>
      <c r="AM361" s="94"/>
      <c r="AN361" s="94"/>
      <c r="AO361" s="94"/>
      <c r="AP361" s="94"/>
      <c r="AQ361" s="94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</row>
  </sheetData>
  <mergeCells count="20">
    <mergeCell ref="B16:D16"/>
    <mergeCell ref="A18:D18"/>
    <mergeCell ref="A19:D19"/>
    <mergeCell ref="A20:D20"/>
    <mergeCell ref="A21:D21"/>
    <mergeCell ref="B1:D1"/>
    <mergeCell ref="B2:D2"/>
    <mergeCell ref="B4:D4"/>
    <mergeCell ref="B8:D8"/>
    <mergeCell ref="B3:D3"/>
    <mergeCell ref="A5:F5"/>
    <mergeCell ref="A6:F6"/>
    <mergeCell ref="A7:F7"/>
    <mergeCell ref="A14:F14"/>
    <mergeCell ref="A15:F15"/>
    <mergeCell ref="B9:D9"/>
    <mergeCell ref="B10:D10"/>
    <mergeCell ref="B11:D11"/>
    <mergeCell ref="B12:D12"/>
    <mergeCell ref="A13:F1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2024-12-20T09:48:48Z</cp:lastPrinted>
  <dcterms:created xsi:type="dcterms:W3CDTF">1996-10-08T23:32:33Z</dcterms:created>
  <dcterms:modified xsi:type="dcterms:W3CDTF">2025-03-11T07:51:34Z</dcterms:modified>
</cp:coreProperties>
</file>