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3" sheetId="26" r:id="rId1"/>
    <sheet name="доходы2023" sheetId="21" r:id="rId2"/>
    <sheet name="ведомственная2023" sheetId="20" r:id="rId3"/>
    <sheet name="функциональн.2023" sheetId="24" r:id="rId4"/>
    <sheet name="МЦП По ЦСР2023" sheetId="29" r:id="rId5"/>
    <sheet name="Лист2" sheetId="35" r:id="rId6"/>
  </sheets>
  <externalReferences>
    <externalReference r:id="rId7"/>
  </externalReferences>
  <definedNames>
    <definedName name="_xlnm.Print_Area" localSheetId="2">ведомственная2023!$A$1:$G$201</definedName>
    <definedName name="_xlnm.Print_Area" localSheetId="1">доходы2023!$A$1:$C$72</definedName>
    <definedName name="_xlnm.Print_Area" localSheetId="4">'МЦП По ЦСР2023'!$A$1:$D$158</definedName>
  </definedNames>
  <calcPr calcId="124519" refMode="R1C1"/>
</workbook>
</file>

<file path=xl/calcChain.xml><?xml version="1.0" encoding="utf-8"?>
<calcChain xmlns="http://schemas.openxmlformats.org/spreadsheetml/2006/main">
  <c r="D66" i="29"/>
  <c r="G132" i="20"/>
  <c r="G133"/>
  <c r="G134"/>
  <c r="G183"/>
  <c r="C49" i="21"/>
  <c r="D35" i="29"/>
  <c r="G87" i="20"/>
  <c r="D44" i="29"/>
  <c r="G96" i="20"/>
  <c r="C68" i="21"/>
  <c r="D89" i="29"/>
  <c r="D125"/>
  <c r="D123"/>
  <c r="D122" s="1"/>
  <c r="D120"/>
  <c r="D119" s="1"/>
  <c r="D41" i="24"/>
  <c r="G30" i="20"/>
  <c r="G29" s="1"/>
  <c r="C29" i="21"/>
  <c r="D140" i="29"/>
  <c r="D138"/>
  <c r="D116"/>
  <c r="D114"/>
  <c r="D110"/>
  <c r="D109" s="1"/>
  <c r="D93"/>
  <c r="D95"/>
  <c r="D38"/>
  <c r="G160" i="20"/>
  <c r="G129"/>
  <c r="G104"/>
  <c r="G102"/>
  <c r="G92"/>
  <c r="G94"/>
  <c r="G90"/>
  <c r="G181"/>
  <c r="C35" i="21"/>
  <c r="C61"/>
  <c r="C53"/>
  <c r="D132" i="29"/>
  <c r="G149" i="20"/>
  <c r="C63" i="21"/>
  <c r="C58" s="1"/>
  <c r="D71" i="29"/>
  <c r="G54" i="20"/>
  <c r="G53"/>
  <c r="G52" s="1"/>
  <c r="D107" i="29"/>
  <c r="D52" i="24"/>
  <c r="D49"/>
  <c r="G195" i="20"/>
  <c r="G180"/>
  <c r="G108"/>
  <c r="G107" s="1"/>
  <c r="F137" i="29"/>
  <c r="E137"/>
  <c r="G40" i="20"/>
  <c r="C59" i="21"/>
  <c r="C48" l="1"/>
  <c r="D118" i="29"/>
  <c r="D113"/>
  <c r="D112" s="1"/>
  <c r="D131"/>
  <c r="G101" i="20"/>
  <c r="G100" s="1"/>
  <c r="G99" s="1"/>
  <c r="G106"/>
  <c r="D36" i="24"/>
  <c r="C56" i="21" l="1"/>
  <c r="C55" s="1"/>
  <c r="C47" s="1"/>
  <c r="D80" i="29" l="1"/>
  <c r="D79" s="1"/>
  <c r="D77" s="1"/>
  <c r="D67"/>
  <c r="G188" i="20"/>
  <c r="G184" s="1"/>
  <c r="D78" i="29" l="1"/>
  <c r="G35" i="20"/>
  <c r="G34" s="1"/>
  <c r="G173"/>
  <c r="G172" l="1"/>
  <c r="G171" s="1"/>
  <c r="D25" i="26"/>
  <c r="D24" s="1"/>
  <c r="D148" i="29"/>
  <c r="D145" s="1"/>
  <c r="G60" i="20" l="1"/>
  <c r="G59" s="1"/>
  <c r="G58" s="1"/>
  <c r="G57" s="1"/>
  <c r="G56" s="1"/>
  <c r="D28" i="26" l="1"/>
  <c r="D27" l="1"/>
  <c r="D23" s="1"/>
  <c r="G123" i="20"/>
  <c r="C24" i="21"/>
  <c r="C66"/>
  <c r="C51"/>
  <c r="C44"/>
  <c r="C43" s="1"/>
  <c r="C65" l="1"/>
  <c r="C37" l="1"/>
  <c r="C41"/>
  <c r="C39" s="1"/>
  <c r="C32"/>
  <c r="C28"/>
  <c r="C23"/>
  <c r="D39" i="24"/>
  <c r="G194" i="20"/>
  <c r="G193" s="1"/>
  <c r="G192" s="1"/>
  <c r="G191" s="1"/>
  <c r="G190" s="1"/>
  <c r="G168"/>
  <c r="G167" s="1"/>
  <c r="G166" s="1"/>
  <c r="G164"/>
  <c r="G163" s="1"/>
  <c r="G162" s="1"/>
  <c r="G144"/>
  <c r="G143" s="1"/>
  <c r="G127"/>
  <c r="G122" s="1"/>
  <c r="G125"/>
  <c r="G119"/>
  <c r="G117" s="1"/>
  <c r="G116" s="1"/>
  <c r="G118"/>
  <c r="G51"/>
  <c r="G50" s="1"/>
  <c r="G68"/>
  <c r="G66" s="1"/>
  <c r="G65" s="1"/>
  <c r="G67"/>
  <c r="G85"/>
  <c r="G80"/>
  <c r="G75"/>
  <c r="G74" s="1"/>
  <c r="F152" i="29"/>
  <c r="E152"/>
  <c r="F151"/>
  <c r="E151"/>
  <c r="F147"/>
  <c r="F146" s="1"/>
  <c r="F145" s="1"/>
  <c r="E147"/>
  <c r="E146" s="1"/>
  <c r="E145" s="1"/>
  <c r="D143"/>
  <c r="D142" s="1"/>
  <c r="F136"/>
  <c r="E136"/>
  <c r="F134"/>
  <c r="E134"/>
  <c r="F133"/>
  <c r="E133"/>
  <c r="F130"/>
  <c r="F129" s="1"/>
  <c r="F128" s="1"/>
  <c r="E130"/>
  <c r="E129" s="1"/>
  <c r="E128" s="1"/>
  <c r="D129"/>
  <c r="D128" s="1"/>
  <c r="F114"/>
  <c r="F107" s="1"/>
  <c r="F106" s="1"/>
  <c r="F105" s="1"/>
  <c r="E114"/>
  <c r="E107" s="1"/>
  <c r="E106" s="1"/>
  <c r="E105" s="1"/>
  <c r="D106"/>
  <c r="D105" s="1"/>
  <c r="F104"/>
  <c r="F103" s="1"/>
  <c r="F102" s="1"/>
  <c r="F101" s="1"/>
  <c r="E104"/>
  <c r="E103" s="1"/>
  <c r="E102" s="1"/>
  <c r="E101" s="1"/>
  <c r="D103"/>
  <c r="D102" s="1"/>
  <c r="D101" s="1"/>
  <c r="F100"/>
  <c r="F99" s="1"/>
  <c r="F98" s="1"/>
  <c r="F97" s="1"/>
  <c r="E100"/>
  <c r="E99" s="1"/>
  <c r="E98" s="1"/>
  <c r="E97" s="1"/>
  <c r="D99"/>
  <c r="D98" s="1"/>
  <c r="D97" s="1"/>
  <c r="F84"/>
  <c r="F82" s="1"/>
  <c r="E84"/>
  <c r="E82" s="1"/>
  <c r="F81"/>
  <c r="F80" s="1"/>
  <c r="E81"/>
  <c r="E80" s="1"/>
  <c r="F69"/>
  <c r="F70"/>
  <c r="E70"/>
  <c r="E69"/>
  <c r="D69"/>
  <c r="F65"/>
  <c r="E65"/>
  <c r="F64"/>
  <c r="E64"/>
  <c r="F63"/>
  <c r="F62" s="1"/>
  <c r="E63"/>
  <c r="E62" s="1"/>
  <c r="D63"/>
  <c r="D62" s="1"/>
  <c r="F61"/>
  <c r="F60" s="1"/>
  <c r="E61"/>
  <c r="E60" s="1"/>
  <c r="D60"/>
  <c r="D59" s="1"/>
  <c r="F57"/>
  <c r="F56" s="1"/>
  <c r="F55" s="1"/>
  <c r="F54" s="1"/>
  <c r="E57"/>
  <c r="E56" s="1"/>
  <c r="E55" s="1"/>
  <c r="E54" s="1"/>
  <c r="D56"/>
  <c r="D55" s="1"/>
  <c r="D54" s="1"/>
  <c r="F53"/>
  <c r="F52" s="1"/>
  <c r="F51" s="1"/>
  <c r="F50" s="1"/>
  <c r="E53"/>
  <c r="E52" s="1"/>
  <c r="E51" s="1"/>
  <c r="E50" s="1"/>
  <c r="D52"/>
  <c r="D51" s="1"/>
  <c r="D50" s="1"/>
  <c r="F49"/>
  <c r="F48" s="1"/>
  <c r="F47" s="1"/>
  <c r="F46" s="1"/>
  <c r="E49"/>
  <c r="E48" s="1"/>
  <c r="E47" s="1"/>
  <c r="E46" s="1"/>
  <c r="D48"/>
  <c r="D47" s="1"/>
  <c r="D46" s="1"/>
  <c r="F34"/>
  <c r="F33" s="1"/>
  <c r="F32" s="1"/>
  <c r="F31" s="1"/>
  <c r="E34"/>
  <c r="E33" s="1"/>
  <c r="E32" s="1"/>
  <c r="E31" s="1"/>
  <c r="D33"/>
  <c r="F30"/>
  <c r="F29" s="1"/>
  <c r="F28" s="1"/>
  <c r="F27" s="1"/>
  <c r="E30"/>
  <c r="E29" s="1"/>
  <c r="E28" s="1"/>
  <c r="E27" s="1"/>
  <c r="D29"/>
  <c r="D28" s="1"/>
  <c r="D27" s="1"/>
  <c r="D27" i="24"/>
  <c r="G113" i="20"/>
  <c r="G112" s="1"/>
  <c r="G111" s="1"/>
  <c r="G48"/>
  <c r="G47" s="1"/>
  <c r="D30" i="26"/>
  <c r="G33" i="20"/>
  <c r="G32" s="1"/>
  <c r="G72"/>
  <c r="G71" s="1"/>
  <c r="G81"/>
  <c r="G79" s="1"/>
  <c r="G142"/>
  <c r="G141" s="1"/>
  <c r="G154"/>
  <c r="G148" s="1"/>
  <c r="G156"/>
  <c r="D33" i="24"/>
  <c r="D46"/>
  <c r="D26" s="1"/>
  <c r="G170" i="20"/>
  <c r="D127" i="29" l="1"/>
  <c r="D32"/>
  <c r="D31" s="1"/>
  <c r="D26" s="1"/>
  <c r="G84" i="20"/>
  <c r="G83" s="1"/>
  <c r="G78" s="1"/>
  <c r="F79" i="29"/>
  <c r="F78" s="1"/>
  <c r="F77" s="1"/>
  <c r="F132"/>
  <c r="F131" s="1"/>
  <c r="F127" s="1"/>
  <c r="G121" i="20"/>
  <c r="G115" s="1"/>
  <c r="G114" s="1"/>
  <c r="D65" i="29"/>
  <c r="G147" i="20"/>
  <c r="G146" s="1"/>
  <c r="G140" s="1"/>
  <c r="G139" s="1"/>
  <c r="G25" s="1"/>
  <c r="D58" i="29"/>
  <c r="G98" i="20"/>
  <c r="G70"/>
  <c r="G64" s="1"/>
  <c r="G179"/>
  <c r="G178" s="1"/>
  <c r="G177" s="1"/>
  <c r="G46"/>
  <c r="G28"/>
  <c r="G27" s="1"/>
  <c r="F26" i="29"/>
  <c r="F66"/>
  <c r="E66"/>
  <c r="E59"/>
  <c r="E58" s="1"/>
  <c r="C46" i="21"/>
  <c r="F59" i="29"/>
  <c r="F58" s="1"/>
  <c r="E132"/>
  <c r="E131" s="1"/>
  <c r="E127" s="1"/>
  <c r="E26"/>
  <c r="C34" i="21"/>
  <c r="C31" s="1"/>
  <c r="C22" s="1"/>
  <c r="E79" i="29"/>
  <c r="E78" s="1"/>
  <c r="E77" s="1"/>
  <c r="D25" l="1"/>
  <c r="G77" i="20"/>
  <c r="G63" s="1"/>
  <c r="G110"/>
  <c r="G26"/>
  <c r="F25" i="29"/>
  <c r="F153" s="1"/>
  <c r="F154" s="1"/>
  <c r="E25"/>
  <c r="E153" s="1"/>
  <c r="E154" s="1"/>
  <c r="C70" i="21"/>
  <c r="D153" i="29" l="1"/>
</calcChain>
</file>

<file path=xl/sharedStrings.xml><?xml version="1.0" encoding="utf-8"?>
<sst xmlns="http://schemas.openxmlformats.org/spreadsheetml/2006/main" count="1450" uniqueCount="481">
  <si>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</si>
  <si>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</si>
  <si>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</si>
  <si>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</si>
  <si>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</si>
  <si>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</si>
  <si>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</si>
  <si>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</si>
  <si>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</si>
  <si>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</si>
  <si>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</si>
  <si>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</si>
  <si>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</si>
  <si>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</si>
  <si>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</si>
  <si>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</si>
  <si>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</si>
  <si>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</si>
  <si>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</si>
  <si>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</si>
  <si>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</si>
  <si>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</si>
  <si>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</si>
  <si>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</si>
  <si>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</si>
  <si>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</si>
  <si>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</si>
  <si>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</si>
  <si>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</si>
  <si>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</si>
  <si>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</si>
  <si>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</si>
  <si>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</si>
  <si>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</si>
  <si>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</si>
  <si>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</si>
  <si>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</si>
  <si>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</si>
  <si>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</si>
  <si>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</si>
  <si>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</si>
  <si>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</si>
  <si>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</si>
  <si>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</si>
  <si>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</si>
  <si>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</si>
  <si>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</si>
  <si>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</si>
  <si>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</si>
  <si>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</si>
  <si>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</si>
  <si>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</si>
  <si>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</si>
  <si>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</si>
  <si>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</si>
  <si>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</si>
  <si>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</si>
  <si>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</si>
  <si>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</si>
  <si>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</si>
  <si>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</si>
  <si>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</si>
  <si>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</si>
  <si>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</si>
  <si>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</si>
  <si>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</si>
  <si>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</si>
  <si>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</si>
  <si>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</si>
  <si>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</si>
  <si>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</si>
  <si>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</si>
  <si>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</si>
  <si>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</si>
  <si>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</si>
  <si>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</si>
  <si>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</si>
  <si>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</si>
  <si>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</si>
  <si>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</si>
  <si>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</si>
  <si>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</si>
  <si>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</si>
  <si>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</si>
  <si>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</si>
  <si>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</si>
  <si>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</si>
  <si>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</si>
  <si>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</si>
  <si>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</si>
  <si>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</si>
  <si>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</si>
  <si>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</si>
  <si>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</si>
  <si>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</si>
  <si>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</si>
  <si>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</si>
  <si>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</si>
  <si>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</si>
  <si>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</si>
  <si>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</si>
  <si>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</si>
  <si>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</si>
  <si>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</si>
  <si>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</si>
  <si>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</si>
  <si>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</si>
  <si>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</si>
  <si>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</si>
  <si>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</si>
  <si>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</si>
  <si>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</si>
  <si>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</si>
  <si>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</si>
  <si>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</si>
  <si>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</si>
  <si>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</si>
  <si>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</si>
  <si>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</si>
  <si>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</si>
  <si>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</si>
  <si>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</si>
  <si>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</si>
  <si>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</si>
  <si>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</si>
  <si>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</si>
  <si>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</si>
  <si>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</si>
  <si>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</si>
  <si>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</si>
  <si>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</si>
  <si>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</si>
  <si>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</si>
  <si>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</si>
  <si>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</si>
  <si>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</si>
  <si>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</si>
  <si>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</si>
  <si>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</si>
  <si>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</si>
  <si>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</si>
  <si>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</si>
  <si>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</si>
  <si>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</si>
  <si>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</si>
  <si>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</si>
  <si>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</si>
  <si>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</si>
  <si>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</si>
  <si>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</si>
  <si>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</si>
  <si>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</si>
  <si>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</si>
  <si>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</si>
  <si>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</si>
  <si>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</si>
  <si>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</si>
  <si>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</si>
  <si>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</si>
  <si>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</si>
  <si>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</si>
  <si>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</si>
  <si>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</si>
  <si>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</si>
  <si>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</si>
  <si>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</si>
  <si>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</si>
  <si>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</si>
  <si>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</si>
  <si>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</si>
  <si>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</si>
  <si>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</si>
  <si>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</si>
  <si>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</si>
  <si>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</si>
  <si>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</si>
  <si>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</si>
  <si>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</si>
  <si>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</si>
  <si>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</si>
  <si>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</si>
  <si>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</si>
  <si>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</si>
  <si>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</si>
  <si>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</si>
  <si>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</si>
  <si>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</si>
  <si>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</si>
  <si>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</si>
  <si>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</si>
  <si>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</si>
  <si>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</si>
  <si>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</si>
  <si>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</si>
  <si>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</si>
  <si>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</si>
  <si>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</si>
  <si>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</si>
  <si>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</si>
  <si>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</si>
  <si>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</si>
  <si>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</si>
  <si>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</si>
  <si>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</si>
  <si>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</si>
  <si>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</si>
  <si>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</si>
  <si>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</si>
  <si>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</si>
  <si>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</si>
  <si>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</si>
  <si>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</si>
  <si>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</si>
  <si>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</si>
  <si>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</si>
  <si>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</si>
  <si>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</si>
  <si>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</si>
  <si>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</si>
  <si>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</si>
  <si>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</si>
  <si>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</si>
  <si>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</si>
  <si>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</si>
  <si>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</si>
  <si>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</si>
  <si>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</si>
  <si>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</si>
  <si>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</si>
  <si>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</si>
  <si>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</si>
  <si>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</si>
  <si>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</si>
  <si>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</si>
  <si>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</si>
  <si>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</si>
  <si>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</si>
  <si>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</si>
  <si>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</si>
  <si>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</si>
  <si>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</si>
  <si>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</si>
  <si>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</si>
  <si>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</si>
  <si>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</si>
  <si>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</si>
  <si>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</si>
  <si>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</si>
  <si>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</si>
  <si>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</si>
  <si>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</si>
  <si>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</si>
  <si>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</si>
  <si>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</si>
  <si>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</si>
  <si>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</si>
  <si>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</si>
  <si>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</si>
  <si>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</si>
  <si>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</si>
  <si>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</si>
  <si>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</si>
  <si>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</si>
  <si>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</si>
  <si>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</si>
  <si>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</si>
  <si>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</si>
  <si>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</si>
  <si>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</si>
  <si>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</si>
  <si>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</si>
  <si>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</si>
  <si>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Дотации бюджетам сельских поселений на выравнивание  бюджетной обеспеченности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</si>
  <si>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</si>
  <si>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Дотации  на выравнивание уровня бюджетной обеспеченности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</si>
  <si>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</si>
  <si>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</si>
  <si>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</si>
  <si>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</si>
  <si>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</si>
  <si>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</si>
  <si>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</si>
  <si>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</si>
  <si>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</si>
  <si>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</si>
  <si>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</si>
  <si>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</si>
  <si>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</si>
  <si>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</si>
  <si>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</si>
  <si>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</si>
  <si>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</si>
  <si>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</si>
  <si>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</si>
  <si>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</si>
  <si>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</si>
  <si>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</si>
  <si>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</si>
  <si>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</si>
  <si>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</si>
  <si>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</si>
  <si>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</si>
  <si>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</si>
  <si>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</si>
  <si>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</si>
  <si>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</si>
  <si>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</si>
  <si>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</si>
  <si>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</si>
  <si>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</si>
  <si>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</si>
  <si>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</si>
  <si>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</si>
  <si>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</si>
  <si>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</si>
  <si>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</si>
  <si>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</si>
  <si>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</si>
  <si>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</si>
  <si>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</si>
  <si>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</si>
  <si>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</si>
  <si>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</si>
  <si>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</si>
  <si>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</si>
  <si>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</si>
  <si>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</si>
  <si>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</si>
  <si>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</si>
  <si>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</si>
  <si>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</si>
  <si>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</si>
  <si>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</si>
  <si>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</si>
  <si>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</si>
  <si>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</si>
  <si>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</si>
  <si>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</si>
  <si>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</si>
  <si>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</si>
  <si>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</si>
  <si>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</si>
  <si>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</si>
  <si>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</si>
  <si>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</si>
  <si>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</si>
  <si>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>000  2 02 45160 00 0000 150</t>
  </si>
  <si>
    <t>000  2 02 45160 10 0000 150</t>
  </si>
  <si>
    <t>Межбюджетные трансферты, передаваемые бюджетам для компенсации дополнительных расходов, возникших в 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</si>
  <si>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 результате решений, принятых органами власти другого уровня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</si>
  <si>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</si>
  <si>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</si>
  <si>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</si>
  <si>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</si>
  <si>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</si>
  <si>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</si>
  <si>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</si>
  <si>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</si>
  <si>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</si>
  <si>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</si>
  <si>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</si>
  <si>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</si>
  <si>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</si>
  <si>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</si>
  <si>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</si>
  <si>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</si>
  <si>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</si>
  <si>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</si>
  <si>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</si>
  <si>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</si>
  <si>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</si>
  <si>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</si>
  <si>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</si>
  <si>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</si>
  <si>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</si>
  <si>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</si>
  <si>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</si>
  <si>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</si>
  <si>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</si>
  <si>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</si>
  <si>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</si>
  <si>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</si>
  <si>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</si>
  <si>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70500S3450</t>
  </si>
  <si>
    <t>7050073450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</si>
  <si>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</si>
  <si>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</si>
  <si>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 (софинансирование)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</si>
  <si>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</si>
  <si>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</si>
  <si>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</si>
  <si>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</si>
  <si>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</si>
  <si>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</si>
  <si>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</si>
  <si>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</si>
  <si>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</si>
  <si>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</si>
  <si>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</si>
  <si>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</si>
  <si>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</si>
  <si>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34101S3450</t>
  </si>
  <si>
    <t>3410173450</t>
  </si>
  <si>
    <t>Обеспечение усслугами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</si>
  <si>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30201 71250</t>
  </si>
  <si>
    <t>30201 S1250</t>
  </si>
  <si>
    <t>34101 73450</t>
  </si>
  <si>
    <t>34101 S3450</t>
  </si>
  <si>
    <t>Мероприятия по созданию условий для профессионального роста</t>
  </si>
  <si>
    <t>34101 22120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</si>
  <si>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</si>
  <si>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</si>
  <si>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</si>
  <si>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</si>
  <si>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</si>
  <si>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</si>
  <si>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</si>
  <si>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</si>
  <si>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 (софинансирование)</t>
  </si>
  <si>
    <t>70500 S3450</t>
  </si>
  <si>
    <t>37001 71280</t>
  </si>
  <si>
    <t>37001 S1280</t>
  </si>
  <si>
    <t>на 2023 год и плановый период 2024 и 2025 годов»</t>
  </si>
  <si>
    <t>Источники финансирования дефицита бюджета Московского сельсовета Усть-Абаканского района Республики Хакасия на 2023 год.</t>
  </si>
  <si>
    <t>сумма на 2023  год</t>
  </si>
  <si>
    <t xml:space="preserve">"23 " декабря   2022 г. № 36 </t>
  </si>
  <si>
    <t>на 2023 год и плановый период 2024 и  2025 годов»</t>
  </si>
  <si>
    <t>по группам,  подгруппам и статьям кодов классификации доходов на 2023 год</t>
  </si>
  <si>
    <t xml:space="preserve">"23 "   декабря  2022 г. № 36 </t>
  </si>
  <si>
    <t>"23  "  декабря  2022 г. № 36</t>
  </si>
  <si>
    <t xml:space="preserve">   Усть-Абаканского района Республики Хакасия на 2023 год</t>
  </si>
  <si>
    <t xml:space="preserve">Сумма  на 2023 год                  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</si>
  <si>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</si>
  <si>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</si>
  <si>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</si>
  <si>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</si>
  <si>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</si>
  <si>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</si>
  <si>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</si>
  <si>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</si>
  <si>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</si>
  <si>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</si>
  <si>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</si>
  <si>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</si>
  <si>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 xml:space="preserve">" 23 "  декабря   2022 г. № 36   </t>
  </si>
  <si>
    <t xml:space="preserve">    Усть-Абаканского района Республики Хакасия  на 2023 год</t>
  </si>
  <si>
    <t xml:space="preserve">от  " 23  " декабря  2022 г.   № 36     </t>
  </si>
  <si>
    <t>Московского сельсовета  Усть-Абаканского района Республики Хакасия на 2023 год</t>
  </si>
  <si>
    <t>Сумма                           на 2023 год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</si>
  <si>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</si>
  <si>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</si>
  <si>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</si>
  <si>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</si>
  <si>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</si>
  <si>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Прочие межбюджетные трансферты</t>
  </si>
  <si>
    <t>Прочие межбюджетные поступления в бюджеты сельских поселений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</si>
  <si>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</si>
  <si>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</si>
  <si>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</si>
  <si>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</si>
  <si>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</si>
  <si>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</si>
  <si>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</si>
  <si>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</si>
  <si>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</si>
  <si>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000  2  02 15002  10  0000  150</t>
  </si>
  <si>
    <t>000  2  02  15002  00  0000  150</t>
  </si>
  <si>
    <t>" 27 " сентября  2023 г. № 55</t>
  </si>
  <si>
    <t xml:space="preserve">"27 "  сентября  2023 г. №55 </t>
  </si>
  <si>
    <t xml:space="preserve">"27" сентября  2023 г. №55 </t>
  </si>
  <si>
    <t>Охрана окружающей среды</t>
  </si>
  <si>
    <t>Благоустройство и обеспечение санитарного состояния территории поселения</t>
  </si>
  <si>
    <t>Ликвидация мест несанкционированного размещения твердых коммунальных отходов (свалки)</t>
  </si>
  <si>
    <t>06</t>
  </si>
  <si>
    <t>32001S3420</t>
  </si>
  <si>
    <t>3200173420</t>
  </si>
  <si>
    <t xml:space="preserve">" 27 " сентября  2023 г. №55  </t>
  </si>
  <si>
    <t xml:space="preserve">от  " 27 "  сентября  2023  г.   №55      </t>
  </si>
  <si>
    <t>32001 S3420</t>
  </si>
  <si>
    <t>32001 73420</t>
  </si>
  <si>
    <t>Ликвидация мест несанкционированного размещения твердых коммунальных отходов</t>
  </si>
</sst>
</file>

<file path=xl/styles.xml><?xml version="1.0" encoding="utf-8"?>
<styleSheet xmlns="http://schemas.openxmlformats.org/spreadsheetml/2006/main">
  <numFmts count="1">
    <numFmt numFmtId="164" formatCode="0.0"/>
  </numFmts>
  <fonts count="4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3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vertical="top" wrapText="1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2" borderId="11" xfId="0" applyFont="1" applyFill="1" applyBorder="1" applyAlignment="1">
      <alignment vertical="top" wrapText="1"/>
    </xf>
    <xf numFmtId="4" fontId="13" fillId="2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center"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26" fillId="2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5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vertical="top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2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0" fontId="26" fillId="2" borderId="13" xfId="4" applyFont="1" applyFill="1" applyBorder="1" applyAlignment="1">
      <alignment vertical="top" wrapText="1"/>
    </xf>
    <xf numFmtId="0" fontId="25" fillId="2" borderId="11" xfId="4" applyFont="1" applyFill="1" applyBorder="1" applyAlignment="1">
      <alignment vertical="top" wrapText="1"/>
    </xf>
    <xf numFmtId="0" fontId="25" fillId="2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10" fillId="2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2" borderId="13" xfId="4" applyFont="1" applyFill="1" applyBorder="1" applyAlignment="1">
      <alignment wrapText="1"/>
    </xf>
    <xf numFmtId="0" fontId="41" fillId="0" borderId="4" xfId="0" applyFont="1" applyBorder="1" applyAlignment="1">
      <alignment vertical="top" wrapText="1"/>
    </xf>
    <xf numFmtId="0" fontId="10" fillId="2" borderId="13" xfId="4" applyFont="1" applyFill="1" applyBorder="1" applyAlignment="1">
      <alignment horizontal="left" wrapText="1"/>
    </xf>
    <xf numFmtId="4" fontId="34" fillId="0" borderId="14" xfId="0" applyNumberFormat="1" applyFont="1" applyFill="1" applyBorder="1" applyAlignment="1">
      <alignment horizontal="center" vertical="center"/>
    </xf>
    <xf numFmtId="0" fontId="10" fillId="2" borderId="26" xfId="4" applyFont="1" applyFill="1" applyBorder="1" applyAlignment="1">
      <alignment horizontal="left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9" fillId="2" borderId="4" xfId="4" applyFont="1" applyFill="1" applyBorder="1" applyAlignment="1">
      <alignment vertical="top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4" xfId="4" applyFont="1" applyFill="1" applyBorder="1" applyAlignment="1">
      <alignment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28" fillId="2" borderId="24" xfId="4" applyFont="1" applyFill="1" applyBorder="1" applyAlignment="1">
      <alignment horizontal="left" wrapText="1"/>
    </xf>
    <xf numFmtId="49" fontId="31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5" fillId="0" borderId="35" xfId="0" applyFont="1" applyBorder="1" applyAlignment="1">
      <alignment wrapText="1"/>
    </xf>
    <xf numFmtId="0" fontId="43" fillId="0" borderId="26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7" fillId="0" borderId="13" xfId="4" applyFont="1" applyBorder="1" applyAlignment="1">
      <alignment wrapText="1"/>
    </xf>
    <xf numFmtId="0" fontId="37" fillId="0" borderId="13" xfId="4" applyFont="1" applyBorder="1"/>
    <xf numFmtId="0" fontId="4" fillId="0" borderId="21" xfId="0" applyFont="1" applyBorder="1" applyAlignment="1">
      <alignment vertical="top" wrapText="1"/>
    </xf>
    <xf numFmtId="49" fontId="11" fillId="0" borderId="2" xfId="5" applyNumberFormat="1" applyFont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34" fillId="2" borderId="14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vertical="top" wrapText="1"/>
    </xf>
    <xf numFmtId="49" fontId="26" fillId="0" borderId="21" xfId="4" applyNumberFormat="1" applyFont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4" fillId="0" borderId="4" xfId="4" applyNumberFormat="1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0" fontId="28" fillId="2" borderId="6" xfId="4" applyFont="1" applyFill="1" applyBorder="1" applyAlignment="1">
      <alignment horizontal="center" wrapText="1"/>
    </xf>
    <xf numFmtId="49" fontId="28" fillId="2" borderId="6" xfId="4" applyNumberFormat="1" applyFont="1" applyFill="1" applyBorder="1" applyAlignment="1">
      <alignment horizontal="center" wrapText="1"/>
    </xf>
    <xf numFmtId="0" fontId="28" fillId="2" borderId="33" xfId="4" applyFont="1" applyFill="1" applyBorder="1" applyAlignment="1">
      <alignment horizontal="center" wrapText="1"/>
    </xf>
    <xf numFmtId="4" fontId="28" fillId="2" borderId="10" xfId="4" applyNumberFormat="1" applyFont="1" applyFill="1" applyBorder="1" applyAlignment="1">
      <alignment horizontal="center" vertical="center" wrapText="1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10" xfId="4" applyNumberFormat="1" applyFont="1" applyFill="1" applyBorder="1" applyAlignment="1">
      <alignment horizontal="center" wrapText="1"/>
    </xf>
    <xf numFmtId="4" fontId="28" fillId="2" borderId="20" xfId="4" applyNumberFormat="1" applyFont="1" applyFill="1" applyBorder="1" applyAlignment="1">
      <alignment horizontal="center" wrapText="1"/>
    </xf>
    <xf numFmtId="49" fontId="30" fillId="2" borderId="24" xfId="4" applyNumberFormat="1" applyFont="1" applyFill="1" applyBorder="1" applyAlignment="1">
      <alignment horizontal="center"/>
    </xf>
    <xf numFmtId="0" fontId="27" fillId="2" borderId="32" xfId="4" applyFont="1" applyFill="1" applyBorder="1" applyAlignment="1">
      <alignment horizontal="center" wrapText="1"/>
    </xf>
    <xf numFmtId="4" fontId="28" fillId="2" borderId="12" xfId="4" applyNumberFormat="1" applyFont="1" applyFill="1" applyBorder="1" applyAlignment="1">
      <alignment horizontal="center" wrapText="1"/>
    </xf>
    <xf numFmtId="4" fontId="28" fillId="2" borderId="22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0" fontId="28" fillId="2" borderId="29" xfId="4" applyFont="1" applyFill="1" applyBorder="1" applyAlignment="1">
      <alignment horizontal="center" wrapText="1"/>
    </xf>
    <xf numFmtId="4" fontId="28" fillId="2" borderId="14" xfId="4" applyNumberFormat="1" applyFont="1" applyFill="1" applyBorder="1" applyAlignment="1">
      <alignment horizontal="center" wrapText="1"/>
    </xf>
    <xf numFmtId="4" fontId="28" fillId="2" borderId="21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0" fontId="27" fillId="2" borderId="29" xfId="4" applyFont="1" applyFill="1" applyBorder="1" applyAlignment="1">
      <alignment horizontal="center" wrapText="1"/>
    </xf>
    <xf numFmtId="4" fontId="27" fillId="2" borderId="14" xfId="4" applyNumberFormat="1" applyFont="1" applyFill="1" applyBorder="1" applyAlignment="1">
      <alignment horizontal="center" wrapText="1"/>
    </xf>
    <xf numFmtId="4" fontId="27" fillId="2" borderId="21" xfId="4" applyNumberFormat="1" applyFont="1" applyFill="1" applyBorder="1" applyAlignment="1">
      <alignment horizontal="center" wrapText="1"/>
    </xf>
    <xf numFmtId="0" fontId="27" fillId="2" borderId="24" xfId="4" applyFont="1" applyFill="1" applyBorder="1" applyAlignment="1">
      <alignment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vertical="top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32" fillId="2" borderId="21" xfId="0" applyFont="1" applyFill="1" applyBorder="1" applyAlignment="1">
      <alignment vertical="top" wrapText="1"/>
    </xf>
    <xf numFmtId="0" fontId="38" fillId="2" borderId="4" xfId="0" applyFont="1" applyFill="1" applyBorder="1" applyAlignment="1">
      <alignment vertical="top" wrapText="1"/>
    </xf>
    <xf numFmtId="0" fontId="27" fillId="2" borderId="0" xfId="4" applyFont="1" applyFill="1" applyAlignment="1">
      <alignment horizontal="left"/>
    </xf>
    <xf numFmtId="0" fontId="27" fillId="2" borderId="29" xfId="4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4" fontId="28" fillId="2" borderId="21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8" fillId="2" borderId="29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9" fontId="27" fillId="2" borderId="29" xfId="4" applyNumberFormat="1" applyFont="1" applyFill="1" applyBorder="1" applyAlignment="1">
      <alignment horizontal="center" vertical="center" wrapText="1"/>
    </xf>
    <xf numFmtId="4" fontId="27" fillId="2" borderId="14" xfId="4" applyNumberFormat="1" applyFont="1" applyFill="1" applyBorder="1" applyAlignment="1">
      <alignment horizontal="center"/>
    </xf>
    <xf numFmtId="4" fontId="27" fillId="2" borderId="21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 vertical="center" wrapText="1"/>
    </xf>
    <xf numFmtId="4" fontId="28" fillId="2" borderId="21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0" fontId="28" fillId="2" borderId="29" xfId="4" applyFont="1" applyFill="1" applyBorder="1" applyAlignment="1">
      <alignment horizontal="center"/>
    </xf>
    <xf numFmtId="4" fontId="28" fillId="2" borderId="10" xfId="4" applyNumberFormat="1" applyFont="1" applyFill="1" applyBorder="1" applyAlignment="1">
      <alignment horizontal="center"/>
    </xf>
    <xf numFmtId="4" fontId="28" fillId="3" borderId="14" xfId="4" applyNumberFormat="1" applyFont="1" applyFill="1" applyBorder="1" applyAlignment="1">
      <alignment horizontal="center"/>
    </xf>
    <xf numFmtId="4" fontId="28" fillId="3" borderId="21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0" fontId="44" fillId="0" borderId="36" xfId="1" applyNumberFormat="1" applyFont="1" applyBorder="1" applyAlignment="1" applyProtection="1">
      <alignment horizontal="left" vertical="top" wrapText="1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4" fillId="4" borderId="2" xfId="4" applyNumberFormat="1" applyFont="1" applyFill="1" applyBorder="1" applyAlignment="1">
      <alignment horizontal="center" vertical="center" wrapText="1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4" borderId="2" xfId="4" applyNumberFormat="1" applyFont="1" applyFill="1" applyBorder="1" applyAlignment="1">
      <alignment horizontal="center" vertical="center" wrapText="1"/>
    </xf>
    <xf numFmtId="0" fontId="39" fillId="5" borderId="13" xfId="4" applyFont="1" applyFill="1" applyBorder="1" applyAlignment="1">
      <alignment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vertical="center" wrapText="1"/>
    </xf>
    <xf numFmtId="2" fontId="27" fillId="2" borderId="2" xfId="4" applyNumberFormat="1" applyFont="1" applyFill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 wrapText="1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0" borderId="36" xfId="1" applyNumberFormat="1" applyFont="1" applyBorder="1" applyAlignment="1" applyProtection="1">
      <alignment horizontal="left" vertical="top" wrapText="1"/>
    </xf>
    <xf numFmtId="0" fontId="46" fillId="2" borderId="2" xfId="0" applyFont="1" applyFill="1" applyBorder="1" applyAlignment="1">
      <alignment vertical="top" wrapText="1"/>
    </xf>
    <xf numFmtId="49" fontId="26" fillId="2" borderId="21" xfId="4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top" wrapText="1"/>
    </xf>
    <xf numFmtId="49" fontId="25" fillId="2" borderId="2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49" fontId="15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0" fontId="47" fillId="5" borderId="13" xfId="4" applyFont="1" applyFill="1" applyBorder="1" applyAlignment="1">
      <alignment wrapText="1"/>
    </xf>
    <xf numFmtId="0" fontId="28" fillId="2" borderId="9" xfId="4" applyFont="1" applyFill="1" applyBorder="1"/>
    <xf numFmtId="49" fontId="28" fillId="2" borderId="9" xfId="4" applyNumberFormat="1" applyFont="1" applyFill="1" applyBorder="1" applyAlignment="1">
      <alignment horizontal="center"/>
    </xf>
    <xf numFmtId="0" fontId="28" fillId="2" borderId="34" xfId="4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/>
    </xf>
    <xf numFmtId="0" fontId="28" fillId="2" borderId="9" xfId="4" applyFont="1" applyFill="1" applyBorder="1" applyAlignment="1">
      <alignment wrapText="1"/>
    </xf>
    <xf numFmtId="49" fontId="27" fillId="2" borderId="9" xfId="4" applyNumberFormat="1" applyFont="1" applyFill="1" applyBorder="1" applyAlignment="1">
      <alignment horizontal="center" wrapText="1"/>
    </xf>
    <xf numFmtId="0" fontId="27" fillId="2" borderId="34" xfId="4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" fontId="27" fillId="2" borderId="29" xfId="4" applyNumberFormat="1" applyFont="1" applyFill="1" applyBorder="1" applyAlignment="1">
      <alignment horizontal="center" wrapText="1"/>
    </xf>
    <xf numFmtId="2" fontId="27" fillId="2" borderId="29" xfId="4" applyNumberFormat="1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wrapText="1"/>
    </xf>
    <xf numFmtId="49" fontId="10" fillId="0" borderId="1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1" fillId="2" borderId="1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22" workbookViewId="0">
      <selection activeCell="H26" sqref="H26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11" t="s">
        <v>257</v>
      </c>
      <c r="C1" s="311"/>
      <c r="D1" s="311"/>
      <c r="E1" s="311"/>
    </row>
    <row r="2" spans="2:5" ht="11.25" customHeight="1">
      <c r="B2" s="311" t="s">
        <v>307</v>
      </c>
      <c r="C2" s="311"/>
      <c r="D2" s="311"/>
      <c r="E2" s="311"/>
    </row>
    <row r="3" spans="2:5" hidden="1">
      <c r="B3" s="311" t="s">
        <v>46</v>
      </c>
      <c r="C3" s="311"/>
      <c r="D3" s="311"/>
      <c r="E3" s="311"/>
    </row>
    <row r="4" spans="2:5">
      <c r="B4" s="311" t="s">
        <v>93</v>
      </c>
      <c r="C4" s="311"/>
      <c r="D4" s="311"/>
      <c r="E4" s="311"/>
    </row>
    <row r="5" spans="2:5">
      <c r="B5" s="6"/>
      <c r="C5" s="311" t="s">
        <v>118</v>
      </c>
      <c r="D5" s="311"/>
      <c r="E5" s="311"/>
    </row>
    <row r="6" spans="2:5">
      <c r="B6" s="6"/>
      <c r="C6" s="311" t="s">
        <v>368</v>
      </c>
      <c r="D6" s="311"/>
      <c r="E6" s="155"/>
    </row>
    <row r="7" spans="2:5">
      <c r="B7" s="6"/>
      <c r="C7" s="311" t="s">
        <v>118</v>
      </c>
      <c r="D7" s="311"/>
      <c r="E7" s="155"/>
    </row>
    <row r="8" spans="2:5">
      <c r="B8" s="13" t="s">
        <v>279</v>
      </c>
      <c r="C8" s="306" t="s">
        <v>422</v>
      </c>
      <c r="D8" s="306"/>
      <c r="E8" s="13"/>
    </row>
    <row r="9" spans="2:5" ht="15.75">
      <c r="B9" s="48"/>
      <c r="C9" s="307" t="s">
        <v>467</v>
      </c>
      <c r="D9" s="307"/>
    </row>
    <row r="10" spans="2:5">
      <c r="B10" s="311" t="s">
        <v>257</v>
      </c>
      <c r="C10" s="311"/>
      <c r="D10" s="311"/>
      <c r="E10" s="311"/>
    </row>
    <row r="11" spans="2:5">
      <c r="B11" s="311" t="s">
        <v>307</v>
      </c>
      <c r="C11" s="311"/>
      <c r="D11" s="311"/>
      <c r="E11" s="311"/>
    </row>
    <row r="12" spans="2:5">
      <c r="B12" s="311" t="s">
        <v>93</v>
      </c>
      <c r="C12" s="311"/>
      <c r="D12" s="311"/>
      <c r="E12" s="311"/>
    </row>
    <row r="13" spans="2:5">
      <c r="B13" s="6"/>
      <c r="C13" s="311" t="s">
        <v>118</v>
      </c>
      <c r="D13" s="311"/>
      <c r="E13" s="311"/>
    </row>
    <row r="14" spans="2:5">
      <c r="B14" s="6"/>
      <c r="C14" s="311" t="s">
        <v>280</v>
      </c>
      <c r="D14" s="311"/>
      <c r="E14" s="165"/>
    </row>
    <row r="15" spans="2:5">
      <c r="B15" s="6"/>
      <c r="C15" s="311" t="s">
        <v>118</v>
      </c>
      <c r="D15" s="311"/>
      <c r="E15" s="165"/>
    </row>
    <row r="16" spans="2:5">
      <c r="B16" s="13" t="s">
        <v>279</v>
      </c>
      <c r="C16" s="306" t="s">
        <v>422</v>
      </c>
      <c r="D16" s="306"/>
      <c r="E16" s="13"/>
    </row>
    <row r="17" spans="1:13" ht="15.75">
      <c r="B17" s="48"/>
      <c r="C17" s="307" t="s">
        <v>425</v>
      </c>
      <c r="D17" s="307"/>
    </row>
    <row r="18" spans="1:13" ht="45" customHeight="1">
      <c r="A18" s="308" t="s">
        <v>423</v>
      </c>
      <c r="B18" s="308"/>
      <c r="C18" s="308"/>
      <c r="D18" s="308"/>
      <c r="E18" s="308"/>
      <c r="M18" s="157"/>
    </row>
    <row r="19" spans="1:13" ht="15" customHeight="1">
      <c r="A19" s="309"/>
      <c r="B19" s="309"/>
      <c r="C19" s="309"/>
      <c r="D19" s="309"/>
      <c r="E19" s="309"/>
      <c r="F19" s="49"/>
      <c r="G19" s="50"/>
      <c r="H19" s="50" t="s">
        <v>94</v>
      </c>
      <c r="I19" s="50"/>
      <c r="J19" s="50"/>
      <c r="K19" s="50"/>
      <c r="M19" s="158"/>
    </row>
    <row r="20" spans="1:13" ht="15.75" customHeight="1">
      <c r="A20" s="51"/>
      <c r="B20" s="51"/>
      <c r="C20" s="51"/>
      <c r="D20" s="51"/>
      <c r="E20" s="51"/>
    </row>
    <row r="21" spans="1:13" ht="13.5" customHeight="1">
      <c r="A21" s="310" t="s">
        <v>95</v>
      </c>
      <c r="B21" s="310"/>
      <c r="C21" s="310"/>
      <c r="D21" s="310"/>
      <c r="E21" s="310"/>
    </row>
    <row r="22" spans="1:13" ht="81" customHeight="1">
      <c r="B22" s="52" t="s">
        <v>96</v>
      </c>
      <c r="C22" s="53" t="s">
        <v>0</v>
      </c>
      <c r="D22" s="3" t="s">
        <v>424</v>
      </c>
    </row>
    <row r="23" spans="1:13" s="19" customFormat="1" ht="31.5">
      <c r="B23" s="54" t="s">
        <v>97</v>
      </c>
      <c r="C23" s="55" t="s">
        <v>109</v>
      </c>
      <c r="D23" s="56">
        <f>D27-D24</f>
        <v>945118.59999999963</v>
      </c>
    </row>
    <row r="24" spans="1:13" ht="30">
      <c r="B24" s="57" t="s">
        <v>98</v>
      </c>
      <c r="C24" s="57" t="s">
        <v>110</v>
      </c>
      <c r="D24" s="164">
        <f>D25</f>
        <v>12287084.68</v>
      </c>
    </row>
    <row r="25" spans="1:13" ht="30">
      <c r="B25" s="57" t="s">
        <v>99</v>
      </c>
      <c r="C25" s="57" t="s">
        <v>100</v>
      </c>
      <c r="D25" s="164">
        <f>D26</f>
        <v>12287084.68</v>
      </c>
    </row>
    <row r="26" spans="1:13" ht="30">
      <c r="B26" s="58" t="s">
        <v>101</v>
      </c>
      <c r="C26" s="57" t="s">
        <v>102</v>
      </c>
      <c r="D26" s="164">
        <v>12287084.68</v>
      </c>
    </row>
    <row r="27" spans="1:13" ht="30">
      <c r="B27" s="57" t="s">
        <v>103</v>
      </c>
      <c r="C27" s="57" t="s">
        <v>111</v>
      </c>
      <c r="D27" s="164">
        <f>D28</f>
        <v>13232203.279999999</v>
      </c>
    </row>
    <row r="28" spans="1:13" ht="30">
      <c r="B28" s="57" t="s">
        <v>104</v>
      </c>
      <c r="C28" s="57" t="s">
        <v>105</v>
      </c>
      <c r="D28" s="164">
        <f>D29</f>
        <v>13232203.279999999</v>
      </c>
    </row>
    <row r="29" spans="1:13" ht="30">
      <c r="B29" s="58" t="s">
        <v>106</v>
      </c>
      <c r="C29" s="57" t="s">
        <v>107</v>
      </c>
      <c r="D29" s="164">
        <v>13232203.279999999</v>
      </c>
    </row>
    <row r="30" spans="1:13" ht="14.25">
      <c r="B30" s="59"/>
      <c r="C30" s="59" t="s">
        <v>108</v>
      </c>
      <c r="D30" s="60">
        <f>D27-D24</f>
        <v>945118.59999999963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2"/>
  <sheetViews>
    <sheetView view="pageBreakPreview" topLeftCell="A59" zoomScale="130" zoomScaleSheetLayoutView="130" workbookViewId="0">
      <selection activeCell="G67" sqref="G67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306" t="s">
        <v>311</v>
      </c>
      <c r="B1" s="306"/>
      <c r="C1" s="306"/>
      <c r="D1" s="306"/>
      <c r="E1" s="306"/>
    </row>
    <row r="2" spans="1:8" ht="12" customHeight="1">
      <c r="A2" s="306" t="s">
        <v>308</v>
      </c>
      <c r="B2" s="306"/>
      <c r="C2" s="306"/>
      <c r="D2" s="306"/>
      <c r="E2" s="306"/>
    </row>
    <row r="3" spans="1:8" ht="12" customHeight="1">
      <c r="A3" s="306" t="s">
        <v>292</v>
      </c>
      <c r="B3" s="306"/>
      <c r="C3" s="306"/>
      <c r="D3" s="306"/>
      <c r="E3" s="306"/>
      <c r="F3" s="13"/>
      <c r="G3" s="13"/>
      <c r="H3" s="13"/>
    </row>
    <row r="4" spans="1:8" ht="11.25" customHeight="1">
      <c r="A4" s="13"/>
      <c r="B4" s="311" t="s">
        <v>367</v>
      </c>
      <c r="C4" s="311"/>
      <c r="D4" s="311"/>
      <c r="E4" s="311"/>
    </row>
    <row r="5" spans="1:8" ht="14.25" customHeight="1">
      <c r="A5" s="13"/>
      <c r="B5" s="311" t="s">
        <v>291</v>
      </c>
      <c r="C5" s="311"/>
      <c r="D5" s="311"/>
      <c r="E5" s="311"/>
    </row>
    <row r="6" spans="1:8" ht="14.25" customHeight="1">
      <c r="A6" s="13"/>
      <c r="B6" s="306" t="s">
        <v>426</v>
      </c>
      <c r="C6" s="306"/>
      <c r="D6" s="306"/>
      <c r="E6" s="306"/>
    </row>
    <row r="7" spans="1:8" ht="0.75" customHeight="1">
      <c r="A7" s="13"/>
      <c r="B7" s="13"/>
      <c r="C7" s="306"/>
      <c r="D7" s="306"/>
      <c r="E7" s="306"/>
    </row>
    <row r="8" spans="1:8" ht="11.25" customHeight="1">
      <c r="A8" s="306" t="s">
        <v>468</v>
      </c>
      <c r="B8" s="306"/>
      <c r="C8" s="306"/>
      <c r="D8" s="306"/>
      <c r="E8" s="306"/>
    </row>
    <row r="9" spans="1:8" ht="11.25" customHeight="1">
      <c r="A9" s="306" t="s">
        <v>270</v>
      </c>
      <c r="B9" s="306"/>
      <c r="C9" s="306"/>
      <c r="D9" s="306"/>
      <c r="E9" s="306"/>
    </row>
    <row r="10" spans="1:8" ht="11.25" customHeight="1">
      <c r="A10" s="306" t="s">
        <v>308</v>
      </c>
      <c r="B10" s="306"/>
      <c r="C10" s="306"/>
      <c r="D10" s="306"/>
      <c r="E10" s="306"/>
    </row>
    <row r="11" spans="1:8" ht="11.25" customHeight="1">
      <c r="A11" s="306" t="s">
        <v>292</v>
      </c>
      <c r="B11" s="306"/>
      <c r="C11" s="306"/>
      <c r="D11" s="306"/>
      <c r="E11" s="306"/>
    </row>
    <row r="12" spans="1:8" ht="11.25" customHeight="1">
      <c r="A12" s="13"/>
      <c r="B12" s="311" t="s">
        <v>293</v>
      </c>
      <c r="C12" s="311"/>
      <c r="D12" s="311"/>
      <c r="E12" s="311"/>
    </row>
    <row r="13" spans="1:8" ht="11.25" customHeight="1">
      <c r="A13" s="13"/>
      <c r="B13" s="311" t="s">
        <v>291</v>
      </c>
      <c r="C13" s="311"/>
      <c r="D13" s="311"/>
      <c r="E13" s="311"/>
    </row>
    <row r="14" spans="1:8" ht="11.25" customHeight="1">
      <c r="A14" s="13"/>
      <c r="B14" s="306" t="s">
        <v>426</v>
      </c>
      <c r="C14" s="306"/>
      <c r="D14" s="306"/>
      <c r="E14" s="306"/>
    </row>
    <row r="15" spans="1:8" ht="11.25" customHeight="1">
      <c r="A15" s="306" t="s">
        <v>428</v>
      </c>
      <c r="B15" s="306"/>
      <c r="C15" s="306"/>
      <c r="D15" s="306"/>
      <c r="E15" s="306"/>
    </row>
    <row r="16" spans="1:8" ht="12" customHeight="1">
      <c r="A16" s="316" t="s">
        <v>281</v>
      </c>
      <c r="B16" s="316"/>
      <c r="C16" s="316"/>
      <c r="D16" s="316"/>
      <c r="E16" s="316"/>
    </row>
    <row r="17" spans="1:5" ht="12.75">
      <c r="A17" s="316" t="s">
        <v>282</v>
      </c>
      <c r="B17" s="316"/>
      <c r="C17" s="316"/>
      <c r="D17" s="316"/>
      <c r="E17" s="316"/>
    </row>
    <row r="18" spans="1:5" ht="11.45" customHeight="1">
      <c r="A18" s="317" t="s">
        <v>427</v>
      </c>
      <c r="B18" s="317"/>
      <c r="C18" s="317"/>
      <c r="D18" s="317"/>
      <c r="E18" s="317"/>
    </row>
    <row r="19" spans="1:5" s="16" customFormat="1" ht="11.25" hidden="1">
      <c r="A19" s="14"/>
      <c r="B19" s="156"/>
      <c r="C19" s="15"/>
    </row>
    <row r="20" spans="1:5" ht="11.25">
      <c r="A20" s="312" t="s">
        <v>96</v>
      </c>
      <c r="B20" s="314" t="s">
        <v>290</v>
      </c>
      <c r="C20" s="298" t="s">
        <v>268</v>
      </c>
      <c r="E20" s="12"/>
    </row>
    <row r="21" spans="1:5" ht="11.45" customHeight="1">
      <c r="A21" s="313"/>
      <c r="B21" s="315"/>
      <c r="C21" s="299">
        <v>2023</v>
      </c>
      <c r="E21" s="12"/>
    </row>
    <row r="22" spans="1:5" ht="11.25">
      <c r="A22" s="177" t="s">
        <v>28</v>
      </c>
      <c r="B22" s="186" t="s">
        <v>48</v>
      </c>
      <c r="C22" s="178">
        <f>C23+C28+C31+C39+C43</f>
        <v>1717100</v>
      </c>
      <c r="E22" s="12"/>
    </row>
    <row r="23" spans="1:5" ht="11.25">
      <c r="A23" s="177" t="s">
        <v>30</v>
      </c>
      <c r="B23" s="186" t="s">
        <v>29</v>
      </c>
      <c r="C23" s="178">
        <f>C24</f>
        <v>855400</v>
      </c>
      <c r="E23" s="12"/>
    </row>
    <row r="24" spans="1:5" ht="11.25">
      <c r="A24" s="177" t="s">
        <v>31</v>
      </c>
      <c r="B24" s="186" t="s">
        <v>21</v>
      </c>
      <c r="C24" s="178">
        <f>C25+C26+C27</f>
        <v>855400</v>
      </c>
      <c r="E24" s="12"/>
    </row>
    <row r="25" spans="1:5" ht="51" customHeight="1">
      <c r="A25" s="179" t="s">
        <v>58</v>
      </c>
      <c r="B25" s="187" t="s">
        <v>295</v>
      </c>
      <c r="C25" s="180">
        <v>847200</v>
      </c>
      <c r="E25" s="12"/>
    </row>
    <row r="26" spans="1:5" ht="63.6" customHeight="1">
      <c r="A26" s="179" t="s">
        <v>267</v>
      </c>
      <c r="B26" s="188" t="s">
        <v>318</v>
      </c>
      <c r="C26" s="180">
        <v>3100</v>
      </c>
      <c r="E26" s="12"/>
    </row>
    <row r="27" spans="1:5" ht="24" customHeight="1">
      <c r="A27" s="179" t="s">
        <v>287</v>
      </c>
      <c r="B27" s="188" t="s">
        <v>288</v>
      </c>
      <c r="C27" s="180">
        <v>5100</v>
      </c>
      <c r="E27" s="12"/>
    </row>
    <row r="28" spans="1:5" ht="14.45" customHeight="1">
      <c r="A28" s="177" t="s">
        <v>33</v>
      </c>
      <c r="B28" s="186" t="s">
        <v>32</v>
      </c>
      <c r="C28" s="181">
        <f>C29</f>
        <v>19700</v>
      </c>
      <c r="E28" s="12"/>
    </row>
    <row r="29" spans="1:5" ht="12" customHeight="1">
      <c r="A29" s="177" t="s">
        <v>57</v>
      </c>
      <c r="B29" s="186" t="s">
        <v>56</v>
      </c>
      <c r="C29" s="181">
        <f>SUM(C30:C30)</f>
        <v>19700</v>
      </c>
      <c r="E29" s="12"/>
    </row>
    <row r="30" spans="1:5" ht="10.9" customHeight="1">
      <c r="A30" s="179" t="s">
        <v>59</v>
      </c>
      <c r="B30" s="188" t="s">
        <v>24</v>
      </c>
      <c r="C30" s="180">
        <v>19700</v>
      </c>
      <c r="E30" s="12"/>
    </row>
    <row r="31" spans="1:5" ht="11.25">
      <c r="A31" s="177" t="s">
        <v>34</v>
      </c>
      <c r="B31" s="186" t="s">
        <v>26</v>
      </c>
      <c r="C31" s="181">
        <f>C32+C34</f>
        <v>798500</v>
      </c>
      <c r="E31" s="12"/>
    </row>
    <row r="32" spans="1:5" ht="11.25">
      <c r="A32" s="177" t="s">
        <v>35</v>
      </c>
      <c r="B32" s="186" t="s">
        <v>22</v>
      </c>
      <c r="C32" s="181">
        <f>C33</f>
        <v>203500</v>
      </c>
      <c r="E32" s="12"/>
    </row>
    <row r="33" spans="1:5" ht="24.6" customHeight="1">
      <c r="A33" s="179" t="s">
        <v>36</v>
      </c>
      <c r="B33" s="187" t="s">
        <v>273</v>
      </c>
      <c r="C33" s="180">
        <v>203500</v>
      </c>
      <c r="E33" s="12"/>
    </row>
    <row r="34" spans="1:5" ht="11.25">
      <c r="A34" s="177" t="s">
        <v>37</v>
      </c>
      <c r="B34" s="186" t="s">
        <v>23</v>
      </c>
      <c r="C34" s="181">
        <f>C35+C37</f>
        <v>595000</v>
      </c>
      <c r="E34" s="12"/>
    </row>
    <row r="35" spans="1:5" ht="11.25" customHeight="1">
      <c r="A35" s="177" t="s">
        <v>258</v>
      </c>
      <c r="B35" s="188" t="s">
        <v>275</v>
      </c>
      <c r="C35" s="181">
        <f>C36</f>
        <v>466400</v>
      </c>
      <c r="E35" s="12"/>
    </row>
    <row r="36" spans="1:5" ht="22.15" customHeight="1">
      <c r="A36" s="179" t="s">
        <v>276</v>
      </c>
      <c r="B36" s="188" t="s">
        <v>277</v>
      </c>
      <c r="C36" s="180">
        <v>466400</v>
      </c>
      <c r="E36" s="12"/>
    </row>
    <row r="37" spans="1:5" ht="14.45" customHeight="1">
      <c r="A37" s="177" t="s">
        <v>259</v>
      </c>
      <c r="B37" s="188" t="s">
        <v>261</v>
      </c>
      <c r="C37" s="181">
        <f>C38</f>
        <v>128600</v>
      </c>
      <c r="E37" s="12"/>
    </row>
    <row r="38" spans="1:5" ht="23.45" customHeight="1">
      <c r="A38" s="179" t="s">
        <v>278</v>
      </c>
      <c r="B38" s="188" t="s">
        <v>260</v>
      </c>
      <c r="C38" s="180">
        <v>128600</v>
      </c>
      <c r="E38" s="12"/>
    </row>
    <row r="39" spans="1:5" s="17" customFormat="1" ht="21">
      <c r="A39" s="177" t="s">
        <v>43</v>
      </c>
      <c r="B39" s="186" t="s">
        <v>298</v>
      </c>
      <c r="C39" s="181">
        <f>SUM(C40)</f>
        <v>35500</v>
      </c>
    </row>
    <row r="40" spans="1:5" ht="12.6" customHeight="1">
      <c r="A40" s="179" t="s">
        <v>265</v>
      </c>
      <c r="B40" s="188" t="s">
        <v>262</v>
      </c>
      <c r="C40" s="180">
        <v>35500</v>
      </c>
      <c r="E40" s="12"/>
    </row>
    <row r="41" spans="1:5" ht="11.45" customHeight="1">
      <c r="A41" s="179" t="s">
        <v>266</v>
      </c>
      <c r="B41" s="188" t="s">
        <v>263</v>
      </c>
      <c r="C41" s="180">
        <f>C42</f>
        <v>35500</v>
      </c>
      <c r="E41" s="12"/>
    </row>
    <row r="42" spans="1:5" ht="21.75" customHeight="1">
      <c r="A42" s="179" t="s">
        <v>60</v>
      </c>
      <c r="B42" s="188" t="s">
        <v>264</v>
      </c>
      <c r="C42" s="180">
        <v>35500</v>
      </c>
      <c r="E42" s="12"/>
    </row>
    <row r="43" spans="1:5" ht="12.6" customHeight="1">
      <c r="A43" s="182" t="s">
        <v>284</v>
      </c>
      <c r="B43" s="189" t="s">
        <v>289</v>
      </c>
      <c r="C43" s="183">
        <f>C44</f>
        <v>8000</v>
      </c>
      <c r="E43" s="12"/>
    </row>
    <row r="44" spans="1:5" ht="33.6" customHeight="1">
      <c r="A44" s="184" t="s">
        <v>339</v>
      </c>
      <c r="B44" s="190" t="s">
        <v>371</v>
      </c>
      <c r="C44" s="185">
        <f>C45</f>
        <v>8000</v>
      </c>
      <c r="E44" s="12"/>
    </row>
    <row r="45" spans="1:5" ht="35.25" customHeight="1">
      <c r="A45" s="184" t="s">
        <v>338</v>
      </c>
      <c r="B45" s="190" t="s">
        <v>370</v>
      </c>
      <c r="C45" s="185">
        <v>8000</v>
      </c>
      <c r="E45" s="12"/>
    </row>
    <row r="46" spans="1:5" ht="11.25">
      <c r="A46" s="177" t="s">
        <v>38</v>
      </c>
      <c r="B46" s="186" t="s">
        <v>27</v>
      </c>
      <c r="C46" s="181">
        <f>C47</f>
        <v>10569984.68</v>
      </c>
      <c r="E46" s="12"/>
    </row>
    <row r="47" spans="1:5" ht="21">
      <c r="A47" s="177" t="s">
        <v>40</v>
      </c>
      <c r="B47" s="186" t="s">
        <v>39</v>
      </c>
      <c r="C47" s="181">
        <f>C48+C55+C58+C68</f>
        <v>10569984.68</v>
      </c>
      <c r="E47" s="12"/>
    </row>
    <row r="48" spans="1:5" ht="11.25">
      <c r="A48" s="177" t="s">
        <v>305</v>
      </c>
      <c r="B48" s="186" t="s">
        <v>296</v>
      </c>
      <c r="C48" s="181">
        <f>C51+C53+C49</f>
        <v>9273800</v>
      </c>
      <c r="E48" s="12"/>
    </row>
    <row r="49" spans="1:5" ht="21">
      <c r="A49" s="177" t="s">
        <v>466</v>
      </c>
      <c r="B49" s="186" t="s">
        <v>463</v>
      </c>
      <c r="C49" s="181">
        <f>C50</f>
        <v>1000000</v>
      </c>
      <c r="E49" s="12"/>
    </row>
    <row r="50" spans="1:5" ht="22.5">
      <c r="A50" s="179" t="s">
        <v>465</v>
      </c>
      <c r="B50" s="188" t="s">
        <v>464</v>
      </c>
      <c r="C50" s="180">
        <v>1000000</v>
      </c>
      <c r="E50" s="12"/>
    </row>
    <row r="51" spans="1:5" ht="11.1" customHeight="1">
      <c r="A51" s="177" t="s">
        <v>377</v>
      </c>
      <c r="B51" s="188" t="s">
        <v>274</v>
      </c>
      <c r="C51" s="181">
        <f>C52</f>
        <v>7741800</v>
      </c>
      <c r="E51" s="12"/>
    </row>
    <row r="52" spans="1:5" ht="24.75" customHeight="1">
      <c r="A52" s="179" t="s">
        <v>376</v>
      </c>
      <c r="B52" s="188" t="s">
        <v>272</v>
      </c>
      <c r="C52" s="180">
        <v>7741800</v>
      </c>
      <c r="E52" s="12"/>
    </row>
    <row r="53" spans="1:5" ht="19.5" customHeight="1">
      <c r="A53" s="177" t="s">
        <v>379</v>
      </c>
      <c r="B53" s="301" t="s">
        <v>381</v>
      </c>
      <c r="C53" s="181">
        <f>C54</f>
        <v>532000</v>
      </c>
      <c r="E53" s="12"/>
    </row>
    <row r="54" spans="1:5" ht="19.5" customHeight="1">
      <c r="A54" s="179" t="s">
        <v>380</v>
      </c>
      <c r="B54" s="300" t="s">
        <v>382</v>
      </c>
      <c r="C54" s="180">
        <v>532000</v>
      </c>
      <c r="E54" s="12"/>
    </row>
    <row r="55" spans="1:5" ht="21.6" customHeight="1">
      <c r="A55" s="249" t="s">
        <v>323</v>
      </c>
      <c r="B55" s="270" t="s">
        <v>324</v>
      </c>
      <c r="C55" s="251">
        <f>C56</f>
        <v>1026184.68</v>
      </c>
      <c r="E55" s="12"/>
    </row>
    <row r="56" spans="1:5" ht="14.45" customHeight="1">
      <c r="A56" s="249" t="s">
        <v>325</v>
      </c>
      <c r="B56" s="252" t="s">
        <v>326</v>
      </c>
      <c r="C56" s="253">
        <f>C57</f>
        <v>1026184.68</v>
      </c>
      <c r="E56" s="12"/>
    </row>
    <row r="57" spans="1:5" ht="12" customHeight="1">
      <c r="A57" s="254" t="s">
        <v>327</v>
      </c>
      <c r="B57" s="250" t="s">
        <v>328</v>
      </c>
      <c r="C57" s="253">
        <v>1026184.68</v>
      </c>
      <c r="E57" s="12"/>
    </row>
    <row r="58" spans="1:5" ht="21" customHeight="1">
      <c r="A58" s="182" t="s">
        <v>319</v>
      </c>
      <c r="B58" s="186" t="s">
        <v>297</v>
      </c>
      <c r="C58" s="183">
        <f>C59+C61+C63</f>
        <v>224000</v>
      </c>
      <c r="E58" s="12"/>
    </row>
    <row r="59" spans="1:5" ht="21" customHeight="1">
      <c r="A59" s="169" t="s">
        <v>332</v>
      </c>
      <c r="B59" s="252" t="s">
        <v>333</v>
      </c>
      <c r="C59" s="266">
        <f>C60</f>
        <v>1000</v>
      </c>
      <c r="E59" s="12"/>
    </row>
    <row r="60" spans="1:5" ht="21" customHeight="1">
      <c r="A60" s="169" t="s">
        <v>334</v>
      </c>
      <c r="B60" s="252" t="s">
        <v>335</v>
      </c>
      <c r="C60" s="267">
        <v>1000</v>
      </c>
      <c r="E60" s="12"/>
    </row>
    <row r="61" spans="1:5" ht="21" customHeight="1">
      <c r="A61" s="182" t="s">
        <v>301</v>
      </c>
      <c r="B61" s="189" t="s">
        <v>302</v>
      </c>
      <c r="C61" s="183">
        <f>C62</f>
        <v>192000</v>
      </c>
      <c r="E61" s="12"/>
    </row>
    <row r="62" spans="1:5" ht="24" customHeight="1">
      <c r="A62" s="184" t="s">
        <v>303</v>
      </c>
      <c r="B62" s="190" t="s">
        <v>304</v>
      </c>
      <c r="C62" s="185">
        <v>192000</v>
      </c>
      <c r="E62" s="12"/>
    </row>
    <row r="63" spans="1:5" ht="24.75" customHeight="1">
      <c r="A63" s="182" t="s">
        <v>320</v>
      </c>
      <c r="B63" s="188" t="s">
        <v>285</v>
      </c>
      <c r="C63" s="183">
        <f>C64</f>
        <v>31000</v>
      </c>
      <c r="E63" s="12"/>
    </row>
    <row r="64" spans="1:5" ht="24.75" customHeight="1">
      <c r="A64" s="184" t="s">
        <v>306</v>
      </c>
      <c r="B64" s="188" t="s">
        <v>321</v>
      </c>
      <c r="C64" s="185">
        <v>31000</v>
      </c>
      <c r="E64" s="12"/>
    </row>
    <row r="65" spans="1:5" ht="21" customHeight="1">
      <c r="A65" s="182" t="s">
        <v>344</v>
      </c>
      <c r="B65" s="186" t="s">
        <v>345</v>
      </c>
      <c r="C65" s="183">
        <f>C66</f>
        <v>0</v>
      </c>
      <c r="E65" s="12"/>
    </row>
    <row r="66" spans="1:5" ht="33.75">
      <c r="A66" s="184" t="s">
        <v>346</v>
      </c>
      <c r="B66" s="188" t="s">
        <v>348</v>
      </c>
      <c r="C66" s="183">
        <f>C67</f>
        <v>0</v>
      </c>
      <c r="E66" s="12"/>
    </row>
    <row r="67" spans="1:5" ht="33.6" customHeight="1">
      <c r="A67" s="184" t="s">
        <v>347</v>
      </c>
      <c r="B67" s="188" t="s">
        <v>349</v>
      </c>
      <c r="C67" s="185">
        <v>0</v>
      </c>
      <c r="E67" s="12"/>
    </row>
    <row r="68" spans="1:5" ht="24.75" customHeight="1">
      <c r="A68" s="182" t="s">
        <v>452</v>
      </c>
      <c r="B68" s="186" t="s">
        <v>454</v>
      </c>
      <c r="C68" s="183">
        <f>C69</f>
        <v>46000</v>
      </c>
      <c r="E68" s="12"/>
    </row>
    <row r="69" spans="1:5" ht="26.25" customHeight="1">
      <c r="A69" s="184" t="s">
        <v>453</v>
      </c>
      <c r="B69" s="188" t="s">
        <v>455</v>
      </c>
      <c r="C69" s="185">
        <v>46000</v>
      </c>
      <c r="E69" s="12"/>
    </row>
    <row r="70" spans="1:5" ht="12.95" customHeight="1">
      <c r="A70" s="296" t="s">
        <v>47</v>
      </c>
      <c r="B70" s="297" t="s">
        <v>294</v>
      </c>
      <c r="C70" s="181">
        <f>C22+C46</f>
        <v>12287084.68</v>
      </c>
      <c r="E70" s="12"/>
    </row>
    <row r="71" spans="1:5" ht="11.25">
      <c r="A71" s="161"/>
      <c r="B71" s="162"/>
      <c r="C71" s="163"/>
      <c r="E71" s="12"/>
    </row>
    <row r="72" spans="1:5" ht="0.6" customHeight="1">
      <c r="A72" s="161"/>
      <c r="B72" s="162"/>
      <c r="C72" s="163"/>
      <c r="E72" s="12"/>
    </row>
  </sheetData>
  <mergeCells count="20">
    <mergeCell ref="A9:E9"/>
    <mergeCell ref="A10:E10"/>
    <mergeCell ref="A11:E11"/>
    <mergeCell ref="B12:E12"/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6"/>
  <sheetViews>
    <sheetView view="pageBreakPreview" topLeftCell="A195" zoomScale="140" zoomScaleSheetLayoutView="140" workbookViewId="0">
      <selection activeCell="G149" sqref="G149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318" t="s">
        <v>312</v>
      </c>
      <c r="C1" s="318"/>
      <c r="D1" s="318"/>
      <c r="E1" s="318"/>
      <c r="F1" s="318"/>
      <c r="G1" s="318"/>
      <c r="H1" s="4"/>
    </row>
    <row r="2" spans="1:8">
      <c r="A2" s="5"/>
      <c r="B2" s="318" t="s">
        <v>322</v>
      </c>
      <c r="C2" s="318"/>
      <c r="D2" s="318"/>
      <c r="E2" s="318"/>
      <c r="F2" s="318"/>
      <c r="G2" s="318"/>
      <c r="H2" s="5"/>
    </row>
    <row r="3" spans="1:8">
      <c r="A3" s="318" t="s">
        <v>50</v>
      </c>
      <c r="B3" s="318"/>
      <c r="C3" s="318"/>
      <c r="D3" s="318"/>
      <c r="E3" s="318"/>
      <c r="F3" s="318"/>
      <c r="G3" s="318"/>
      <c r="H3" s="4"/>
    </row>
    <row r="4" spans="1:8">
      <c r="A4" s="4"/>
      <c r="B4" s="318" t="s">
        <v>44</v>
      </c>
      <c r="C4" s="318"/>
      <c r="D4" s="318"/>
      <c r="E4" s="318"/>
      <c r="F4" s="318"/>
      <c r="G4" s="318"/>
      <c r="H4" s="4"/>
    </row>
    <row r="5" spans="1:8">
      <c r="A5" s="4"/>
      <c r="B5" s="318" t="s">
        <v>368</v>
      </c>
      <c r="C5" s="318"/>
      <c r="D5" s="318"/>
      <c r="E5" s="318"/>
      <c r="F5" s="318"/>
      <c r="G5" s="318"/>
      <c r="H5" s="4"/>
    </row>
    <row r="6" spans="1:8">
      <c r="A6" s="4"/>
      <c r="B6" s="318" t="s">
        <v>118</v>
      </c>
      <c r="C6" s="318"/>
      <c r="D6" s="318"/>
      <c r="E6" s="318"/>
      <c r="F6" s="318"/>
      <c r="G6" s="318"/>
      <c r="H6" s="4"/>
    </row>
    <row r="7" spans="1:8">
      <c r="A7" s="4"/>
      <c r="B7" s="307" t="s">
        <v>422</v>
      </c>
      <c r="C7" s="307"/>
      <c r="D7" s="307"/>
      <c r="E7" s="307"/>
      <c r="F7" s="307"/>
      <c r="G7" s="307"/>
      <c r="H7" s="4"/>
    </row>
    <row r="8" spans="1:8">
      <c r="A8" s="4"/>
      <c r="B8" s="307" t="s">
        <v>469</v>
      </c>
      <c r="C8" s="307"/>
      <c r="D8" s="307"/>
      <c r="E8" s="307"/>
      <c r="F8" s="307"/>
      <c r="G8" s="307"/>
      <c r="H8" s="4"/>
    </row>
    <row r="9" spans="1:8">
      <c r="A9" s="4"/>
      <c r="B9" s="318" t="s">
        <v>269</v>
      </c>
      <c r="C9" s="318"/>
      <c r="D9" s="318"/>
      <c r="E9" s="318"/>
      <c r="F9" s="318"/>
      <c r="G9" s="318"/>
      <c r="H9" s="4"/>
    </row>
    <row r="10" spans="1:8">
      <c r="A10" s="5"/>
      <c r="B10" s="318" t="s">
        <v>322</v>
      </c>
      <c r="C10" s="318"/>
      <c r="D10" s="318"/>
      <c r="E10" s="318"/>
      <c r="F10" s="318"/>
      <c r="G10" s="318"/>
      <c r="H10" s="4"/>
    </row>
    <row r="11" spans="1:8">
      <c r="A11" s="318" t="s">
        <v>50</v>
      </c>
      <c r="B11" s="318"/>
      <c r="C11" s="318"/>
      <c r="D11" s="318"/>
      <c r="E11" s="318"/>
      <c r="F11" s="318"/>
      <c r="G11" s="318"/>
      <c r="H11" s="4"/>
    </row>
    <row r="12" spans="1:8">
      <c r="A12" s="4"/>
      <c r="B12" s="318" t="s">
        <v>44</v>
      </c>
      <c r="C12" s="318"/>
      <c r="D12" s="318"/>
      <c r="E12" s="318"/>
      <c r="F12" s="318"/>
      <c r="G12" s="318"/>
      <c r="H12" s="4"/>
    </row>
    <row r="13" spans="1:8">
      <c r="A13" s="4"/>
      <c r="B13" s="318" t="s">
        <v>280</v>
      </c>
      <c r="C13" s="318"/>
      <c r="D13" s="318"/>
      <c r="E13" s="318"/>
      <c r="F13" s="318"/>
      <c r="G13" s="318"/>
      <c r="H13" s="4"/>
    </row>
    <row r="14" spans="1:8">
      <c r="A14" s="4"/>
      <c r="B14" s="318" t="s">
        <v>118</v>
      </c>
      <c r="C14" s="318"/>
      <c r="D14" s="318"/>
      <c r="E14" s="318"/>
      <c r="F14" s="318"/>
      <c r="G14" s="318"/>
      <c r="H14" s="4"/>
    </row>
    <row r="15" spans="1:8">
      <c r="A15" s="4"/>
      <c r="B15" s="307" t="s">
        <v>422</v>
      </c>
      <c r="C15" s="307"/>
      <c r="D15" s="307"/>
      <c r="E15" s="307"/>
      <c r="F15" s="307"/>
      <c r="G15" s="307"/>
      <c r="H15" s="4"/>
    </row>
    <row r="16" spans="1:8">
      <c r="A16" s="4"/>
      <c r="B16" s="307" t="s">
        <v>429</v>
      </c>
      <c r="C16" s="307"/>
      <c r="D16" s="307"/>
      <c r="E16" s="307"/>
      <c r="F16" s="307"/>
      <c r="G16" s="307"/>
      <c r="H16" s="4"/>
    </row>
    <row r="17" spans="1:7" ht="10.5" customHeight="1">
      <c r="A17" s="2"/>
    </row>
    <row r="18" spans="1:7">
      <c r="A18" s="320" t="s">
        <v>52</v>
      </c>
      <c r="B18" s="320"/>
      <c r="C18" s="320"/>
      <c r="D18" s="320"/>
      <c r="E18" s="320"/>
      <c r="F18" s="320"/>
      <c r="G18" s="320"/>
    </row>
    <row r="19" spans="1:7">
      <c r="A19" s="320" t="s">
        <v>430</v>
      </c>
      <c r="B19" s="320"/>
      <c r="C19" s="320"/>
      <c r="D19" s="320"/>
      <c r="E19" s="320"/>
      <c r="F19" s="320"/>
      <c r="G19" s="320"/>
    </row>
    <row r="20" spans="1:7" ht="9" customHeight="1" thickBot="1">
      <c r="A20" s="321"/>
      <c r="B20" s="321"/>
      <c r="C20" s="321"/>
      <c r="D20" s="321"/>
      <c r="E20" s="321"/>
      <c r="F20" s="321"/>
      <c r="G20" s="321"/>
    </row>
    <row r="21" spans="1:7" ht="1.5" hidden="1" customHeight="1">
      <c r="A21" s="320"/>
      <c r="B21" s="320"/>
      <c r="C21" s="320"/>
      <c r="D21" s="320"/>
      <c r="E21" s="320"/>
      <c r="F21" s="320"/>
      <c r="G21" s="320"/>
    </row>
    <row r="22" spans="1:7" ht="13.5" hidden="1" thickBot="1">
      <c r="A22" s="320"/>
      <c r="B22" s="320"/>
      <c r="C22" s="320"/>
      <c r="D22" s="320"/>
      <c r="E22" s="320"/>
      <c r="F22" s="320"/>
      <c r="G22" s="320"/>
    </row>
    <row r="23" spans="1:7" ht="13.5" hidden="1" thickBot="1">
      <c r="A23" s="319"/>
      <c r="B23" s="319"/>
      <c r="C23" s="319"/>
      <c r="D23" s="319"/>
      <c r="E23" s="319"/>
      <c r="F23" s="319"/>
      <c r="G23" s="319"/>
    </row>
    <row r="24" spans="1:7" s="61" customFormat="1" ht="26.25" thickBot="1">
      <c r="A24" s="273" t="s">
        <v>0</v>
      </c>
      <c r="B24" s="274"/>
      <c r="C24" s="275" t="s">
        <v>1</v>
      </c>
      <c r="D24" s="275" t="s">
        <v>2</v>
      </c>
      <c r="E24" s="275" t="s">
        <v>61</v>
      </c>
      <c r="F24" s="275" t="s">
        <v>3</v>
      </c>
      <c r="G24" s="276" t="s">
        <v>431</v>
      </c>
    </row>
    <row r="25" spans="1:7" s="61" customFormat="1" ht="13.5" thickBot="1">
      <c r="A25" s="277"/>
      <c r="B25" s="278"/>
      <c r="C25" s="279"/>
      <c r="D25" s="279"/>
      <c r="E25" s="279"/>
      <c r="F25" s="279"/>
      <c r="G25" s="280">
        <f>G26+G56+G63+G98+G114+G139+G177+G190+G132</f>
        <v>13232203.279999999</v>
      </c>
    </row>
    <row r="26" spans="1:7" s="61" customFormat="1" ht="20.25" customHeight="1">
      <c r="A26" s="62" t="s">
        <v>4</v>
      </c>
      <c r="B26" s="63" t="s">
        <v>8</v>
      </c>
      <c r="C26" s="64" t="s">
        <v>5</v>
      </c>
      <c r="D26" s="64"/>
      <c r="E26" s="64"/>
      <c r="F26" s="64"/>
      <c r="G26" s="65">
        <f>G27+G32+G50+G46</f>
        <v>3611508.04</v>
      </c>
    </row>
    <row r="27" spans="1:7" s="61" customFormat="1" ht="38.25">
      <c r="A27" s="66" t="s">
        <v>70</v>
      </c>
      <c r="B27" s="67" t="s">
        <v>8</v>
      </c>
      <c r="C27" s="67" t="s">
        <v>5</v>
      </c>
      <c r="D27" s="68" t="s">
        <v>6</v>
      </c>
      <c r="E27" s="68"/>
      <c r="F27" s="68"/>
      <c r="G27" s="69">
        <f>G28</f>
        <v>1236636.94</v>
      </c>
    </row>
    <row r="28" spans="1:7" s="61" customFormat="1" ht="51">
      <c r="A28" s="70" t="s">
        <v>62</v>
      </c>
      <c r="B28" s="71" t="s">
        <v>8</v>
      </c>
      <c r="C28" s="72" t="s">
        <v>5</v>
      </c>
      <c r="D28" s="72" t="s">
        <v>6</v>
      </c>
      <c r="E28" s="73" t="s">
        <v>205</v>
      </c>
      <c r="F28" s="73"/>
      <c r="G28" s="74">
        <f>G29</f>
        <v>1236636.94</v>
      </c>
    </row>
    <row r="29" spans="1:7" s="61" customFormat="1" ht="25.5">
      <c r="A29" s="70" t="s">
        <v>71</v>
      </c>
      <c r="B29" s="72" t="s">
        <v>8</v>
      </c>
      <c r="C29" s="72" t="s">
        <v>5</v>
      </c>
      <c r="D29" s="73" t="s">
        <v>6</v>
      </c>
      <c r="E29" s="73" t="s">
        <v>299</v>
      </c>
      <c r="F29" s="73"/>
      <c r="G29" s="74">
        <f>G30</f>
        <v>1236636.94</v>
      </c>
    </row>
    <row r="30" spans="1:7" s="61" customFormat="1">
      <c r="A30" s="70" t="s">
        <v>19</v>
      </c>
      <c r="B30" s="72" t="s">
        <v>8</v>
      </c>
      <c r="C30" s="72" t="s">
        <v>5</v>
      </c>
      <c r="D30" s="72" t="s">
        <v>6</v>
      </c>
      <c r="E30" s="73" t="s">
        <v>206</v>
      </c>
      <c r="F30" s="73"/>
      <c r="G30" s="74">
        <f>G31</f>
        <v>1236636.94</v>
      </c>
    </row>
    <row r="31" spans="1:7" s="61" customFormat="1" ht="30.75" customHeight="1">
      <c r="A31" s="70" t="s">
        <v>63</v>
      </c>
      <c r="B31" s="72" t="s">
        <v>8</v>
      </c>
      <c r="C31" s="72" t="s">
        <v>5</v>
      </c>
      <c r="D31" s="72" t="s">
        <v>6</v>
      </c>
      <c r="E31" s="73" t="s">
        <v>206</v>
      </c>
      <c r="F31" s="73" t="s">
        <v>64</v>
      </c>
      <c r="G31" s="74">
        <v>1236636.94</v>
      </c>
    </row>
    <row r="32" spans="1:7" s="61" customFormat="1" ht="55.5" customHeight="1">
      <c r="A32" s="66" t="s">
        <v>72</v>
      </c>
      <c r="B32" s="75" t="s">
        <v>8</v>
      </c>
      <c r="C32" s="67" t="s">
        <v>5</v>
      </c>
      <c r="D32" s="67" t="s">
        <v>7</v>
      </c>
      <c r="E32" s="67"/>
      <c r="F32" s="67"/>
      <c r="G32" s="69">
        <f>G33</f>
        <v>2363871.1</v>
      </c>
    </row>
    <row r="33" spans="1:7" s="61" customFormat="1" ht="54" customHeight="1">
      <c r="A33" s="70" t="s">
        <v>62</v>
      </c>
      <c r="B33" s="72" t="s">
        <v>8</v>
      </c>
      <c r="C33" s="72" t="s">
        <v>5</v>
      </c>
      <c r="D33" s="73" t="s">
        <v>7</v>
      </c>
      <c r="E33" s="73" t="s">
        <v>205</v>
      </c>
      <c r="F33" s="73"/>
      <c r="G33" s="74">
        <f>G34</f>
        <v>2363871.1</v>
      </c>
    </row>
    <row r="34" spans="1:7" s="61" customFormat="1" ht="28.5" customHeight="1">
      <c r="A34" s="70" t="s">
        <v>73</v>
      </c>
      <c r="B34" s="72" t="s">
        <v>8</v>
      </c>
      <c r="C34" s="72" t="s">
        <v>5</v>
      </c>
      <c r="D34" s="73" t="s">
        <v>7</v>
      </c>
      <c r="E34" s="73" t="s">
        <v>207</v>
      </c>
      <c r="F34" s="73"/>
      <c r="G34" s="74">
        <f>G35+G40+G42+G44</f>
        <v>2363871.1</v>
      </c>
    </row>
    <row r="35" spans="1:7" s="61" customFormat="1" ht="18.75" customHeight="1">
      <c r="A35" s="70" t="s">
        <v>65</v>
      </c>
      <c r="B35" s="72" t="s">
        <v>8</v>
      </c>
      <c r="C35" s="72" t="s">
        <v>5</v>
      </c>
      <c r="D35" s="73" t="s">
        <v>7</v>
      </c>
      <c r="E35" s="73" t="s">
        <v>208</v>
      </c>
      <c r="F35" s="73"/>
      <c r="G35" s="74">
        <f>G36+G37+G39+G38</f>
        <v>2344055.1</v>
      </c>
    </row>
    <row r="36" spans="1:7" s="61" customFormat="1" ht="25.5">
      <c r="A36" s="70" t="s">
        <v>63</v>
      </c>
      <c r="B36" s="72" t="s">
        <v>8</v>
      </c>
      <c r="C36" s="72" t="s">
        <v>5</v>
      </c>
      <c r="D36" s="73" t="s">
        <v>7</v>
      </c>
      <c r="E36" s="73" t="s">
        <v>208</v>
      </c>
      <c r="F36" s="73" t="s">
        <v>64</v>
      </c>
      <c r="G36" s="74">
        <v>1064194.28</v>
      </c>
    </row>
    <row r="37" spans="1:7" s="61" customFormat="1" ht="37.5" customHeight="1">
      <c r="A37" s="76" t="s">
        <v>66</v>
      </c>
      <c r="B37" s="72" t="s">
        <v>8</v>
      </c>
      <c r="C37" s="72" t="s">
        <v>5</v>
      </c>
      <c r="D37" s="73" t="s">
        <v>7</v>
      </c>
      <c r="E37" s="73" t="s">
        <v>208</v>
      </c>
      <c r="F37" s="73" t="s">
        <v>67</v>
      </c>
      <c r="G37" s="74">
        <v>1137855.82</v>
      </c>
    </row>
    <row r="38" spans="1:7" s="61" customFormat="1" ht="15" customHeight="1">
      <c r="A38" s="168" t="s">
        <v>317</v>
      </c>
      <c r="B38" s="72" t="s">
        <v>8</v>
      </c>
      <c r="C38" s="72" t="s">
        <v>5</v>
      </c>
      <c r="D38" s="73" t="s">
        <v>7</v>
      </c>
      <c r="E38" s="73" t="s">
        <v>208</v>
      </c>
      <c r="F38" s="73" t="s">
        <v>372</v>
      </c>
      <c r="G38" s="74">
        <v>0</v>
      </c>
    </row>
    <row r="39" spans="1:7" s="61" customFormat="1">
      <c r="A39" s="77" t="s">
        <v>68</v>
      </c>
      <c r="B39" s="72" t="s">
        <v>8</v>
      </c>
      <c r="C39" s="72" t="s">
        <v>5</v>
      </c>
      <c r="D39" s="73" t="s">
        <v>7</v>
      </c>
      <c r="E39" s="73" t="s">
        <v>208</v>
      </c>
      <c r="F39" s="73" t="s">
        <v>69</v>
      </c>
      <c r="G39" s="74">
        <v>142005</v>
      </c>
    </row>
    <row r="40" spans="1:7" s="61" customFormat="1" ht="63.6" customHeight="1">
      <c r="A40" s="70" t="s">
        <v>386</v>
      </c>
      <c r="B40" s="72" t="s">
        <v>8</v>
      </c>
      <c r="C40" s="72" t="s">
        <v>5</v>
      </c>
      <c r="D40" s="73" t="s">
        <v>7</v>
      </c>
      <c r="E40" s="73" t="s">
        <v>336</v>
      </c>
      <c r="F40" s="73"/>
      <c r="G40" s="74">
        <f>G41</f>
        <v>1000</v>
      </c>
    </row>
    <row r="41" spans="1:7" s="61" customFormat="1" ht="35.25" customHeight="1">
      <c r="A41" s="76" t="s">
        <v>66</v>
      </c>
      <c r="B41" s="72" t="s">
        <v>8</v>
      </c>
      <c r="C41" s="72" t="s">
        <v>5</v>
      </c>
      <c r="D41" s="73" t="s">
        <v>7</v>
      </c>
      <c r="E41" s="73" t="s">
        <v>336</v>
      </c>
      <c r="F41" s="73" t="s">
        <v>67</v>
      </c>
      <c r="G41" s="74">
        <v>1000</v>
      </c>
    </row>
    <row r="42" spans="1:7" s="61" customFormat="1" ht="52.9" customHeight="1">
      <c r="A42" s="76" t="s">
        <v>385</v>
      </c>
      <c r="B42" s="72" t="s">
        <v>8</v>
      </c>
      <c r="C42" s="72" t="s">
        <v>5</v>
      </c>
      <c r="D42" s="73" t="s">
        <v>7</v>
      </c>
      <c r="E42" s="73" t="s">
        <v>384</v>
      </c>
      <c r="F42" s="73"/>
      <c r="G42" s="74">
        <v>18627.84</v>
      </c>
    </row>
    <row r="43" spans="1:7" s="61" customFormat="1" ht="45.75" customHeight="1">
      <c r="A43" s="76" t="s">
        <v>66</v>
      </c>
      <c r="B43" s="72" t="s">
        <v>8</v>
      </c>
      <c r="C43" s="72" t="s">
        <v>5</v>
      </c>
      <c r="D43" s="73" t="s">
        <v>7</v>
      </c>
      <c r="E43" s="73" t="s">
        <v>384</v>
      </c>
      <c r="F43" s="73" t="s">
        <v>67</v>
      </c>
      <c r="G43" s="74">
        <v>18627.84</v>
      </c>
    </row>
    <row r="44" spans="1:7" s="61" customFormat="1" ht="51" customHeight="1">
      <c r="A44" s="76" t="s">
        <v>387</v>
      </c>
      <c r="B44" s="72" t="s">
        <v>8</v>
      </c>
      <c r="C44" s="72" t="s">
        <v>5</v>
      </c>
      <c r="D44" s="73" t="s">
        <v>7</v>
      </c>
      <c r="E44" s="73" t="s">
        <v>383</v>
      </c>
      <c r="F44" s="73"/>
      <c r="G44" s="74">
        <v>188.16</v>
      </c>
    </row>
    <row r="45" spans="1:7" s="61" customFormat="1" ht="40.5" customHeight="1">
      <c r="A45" s="76" t="s">
        <v>66</v>
      </c>
      <c r="B45" s="72" t="s">
        <v>8</v>
      </c>
      <c r="C45" s="72" t="s">
        <v>5</v>
      </c>
      <c r="D45" s="73" t="s">
        <v>7</v>
      </c>
      <c r="E45" s="73" t="s">
        <v>383</v>
      </c>
      <c r="F45" s="73" t="s">
        <v>67</v>
      </c>
      <c r="G45" s="74">
        <v>188.16</v>
      </c>
    </row>
    <row r="46" spans="1:7" s="61" customFormat="1">
      <c r="A46" s="66" t="s">
        <v>74</v>
      </c>
      <c r="B46" s="72" t="s">
        <v>8</v>
      </c>
      <c r="C46" s="67" t="s">
        <v>5</v>
      </c>
      <c r="D46" s="67" t="s">
        <v>41</v>
      </c>
      <c r="E46" s="68"/>
      <c r="F46" s="68"/>
      <c r="G46" s="69">
        <f>G47</f>
        <v>10000</v>
      </c>
    </row>
    <row r="47" spans="1:7" s="61" customFormat="1" ht="51">
      <c r="A47" s="70" t="s">
        <v>62</v>
      </c>
      <c r="B47" s="72" t="s">
        <v>8</v>
      </c>
      <c r="C47" s="72" t="s">
        <v>5</v>
      </c>
      <c r="D47" s="73" t="s">
        <v>41</v>
      </c>
      <c r="E47" s="73" t="s">
        <v>205</v>
      </c>
      <c r="F47" s="73"/>
      <c r="G47" s="170">
        <f>G48</f>
        <v>10000</v>
      </c>
    </row>
    <row r="48" spans="1:7" s="61" customFormat="1" ht="51">
      <c r="A48" s="70" t="s">
        <v>77</v>
      </c>
      <c r="B48" s="72" t="s">
        <v>8</v>
      </c>
      <c r="C48" s="72" t="s">
        <v>5</v>
      </c>
      <c r="D48" s="73" t="s">
        <v>41</v>
      </c>
      <c r="E48" s="73" t="s">
        <v>300</v>
      </c>
      <c r="F48" s="73"/>
      <c r="G48" s="74">
        <f>G49</f>
        <v>10000</v>
      </c>
    </row>
    <row r="49" spans="1:7" s="61" customFormat="1">
      <c r="A49" s="76" t="s">
        <v>74</v>
      </c>
      <c r="B49" s="72" t="s">
        <v>8</v>
      </c>
      <c r="C49" s="78" t="s">
        <v>5</v>
      </c>
      <c r="D49" s="79" t="s">
        <v>41</v>
      </c>
      <c r="E49" s="73" t="s">
        <v>209</v>
      </c>
      <c r="F49" s="73" t="s">
        <v>75</v>
      </c>
      <c r="G49" s="74">
        <v>10000</v>
      </c>
    </row>
    <row r="50" spans="1:7" s="61" customFormat="1">
      <c r="A50" s="66" t="s">
        <v>54</v>
      </c>
      <c r="B50" s="67" t="s">
        <v>8</v>
      </c>
      <c r="C50" s="67" t="s">
        <v>5</v>
      </c>
      <c r="D50" s="68" t="s">
        <v>53</v>
      </c>
      <c r="E50" s="68"/>
      <c r="F50" s="68"/>
      <c r="G50" s="69">
        <f>G51</f>
        <v>1000</v>
      </c>
    </row>
    <row r="51" spans="1:7" s="61" customFormat="1" ht="51">
      <c r="A51" s="125" t="s">
        <v>350</v>
      </c>
      <c r="B51" s="71" t="s">
        <v>8</v>
      </c>
      <c r="C51" s="72" t="s">
        <v>5</v>
      </c>
      <c r="D51" s="72" t="s">
        <v>53</v>
      </c>
      <c r="E51" s="73" t="s">
        <v>218</v>
      </c>
      <c r="F51" s="73"/>
      <c r="G51" s="74">
        <f>G52</f>
        <v>1000</v>
      </c>
    </row>
    <row r="52" spans="1:7" s="61" customFormat="1" ht="38.25">
      <c r="A52" s="126" t="s">
        <v>351</v>
      </c>
      <c r="B52" s="72" t="s">
        <v>8</v>
      </c>
      <c r="C52" s="72" t="s">
        <v>5</v>
      </c>
      <c r="D52" s="73" t="s">
        <v>53</v>
      </c>
      <c r="E52" s="130" t="s">
        <v>228</v>
      </c>
      <c r="F52" s="73"/>
      <c r="G52" s="74">
        <f>G53</f>
        <v>1000</v>
      </c>
    </row>
    <row r="53" spans="1:7" s="61" customFormat="1">
      <c r="A53" s="124" t="s">
        <v>141</v>
      </c>
      <c r="B53" s="72" t="s">
        <v>8</v>
      </c>
      <c r="C53" s="72" t="s">
        <v>5</v>
      </c>
      <c r="D53" s="72" t="s">
        <v>53</v>
      </c>
      <c r="E53" s="130" t="s">
        <v>229</v>
      </c>
      <c r="F53" s="73"/>
      <c r="G53" s="74">
        <f>G55</f>
        <v>1000</v>
      </c>
    </row>
    <row r="54" spans="1:7" s="61" customFormat="1">
      <c r="A54" s="124" t="s">
        <v>143</v>
      </c>
      <c r="B54" s="72" t="s">
        <v>8</v>
      </c>
      <c r="C54" s="72" t="s">
        <v>5</v>
      </c>
      <c r="D54" s="72" t="s">
        <v>53</v>
      </c>
      <c r="E54" s="130" t="s">
        <v>230</v>
      </c>
      <c r="F54" s="73"/>
      <c r="G54" s="74">
        <f>G55</f>
        <v>1000</v>
      </c>
    </row>
    <row r="55" spans="1:7" s="61" customFormat="1" ht="39" customHeight="1">
      <c r="A55" s="124" t="s">
        <v>66</v>
      </c>
      <c r="B55" s="72" t="s">
        <v>8</v>
      </c>
      <c r="C55" s="72" t="s">
        <v>5</v>
      </c>
      <c r="D55" s="72" t="s">
        <v>53</v>
      </c>
      <c r="E55" s="130" t="s">
        <v>230</v>
      </c>
      <c r="F55" s="73" t="s">
        <v>67</v>
      </c>
      <c r="G55" s="74">
        <v>1000</v>
      </c>
    </row>
    <row r="56" spans="1:7" s="61" customFormat="1" ht="14.1" customHeight="1">
      <c r="A56" s="80" t="s">
        <v>9</v>
      </c>
      <c r="B56" s="81" t="s">
        <v>8</v>
      </c>
      <c r="C56" s="82" t="s">
        <v>6</v>
      </c>
      <c r="D56" s="81"/>
      <c r="E56" s="129"/>
      <c r="F56" s="81"/>
      <c r="G56" s="83">
        <f>G57</f>
        <v>192000</v>
      </c>
    </row>
    <row r="57" spans="1:7" s="61" customFormat="1" ht="30.6" customHeight="1">
      <c r="A57" s="62" t="s">
        <v>10</v>
      </c>
      <c r="B57" s="84" t="s">
        <v>8</v>
      </c>
      <c r="C57" s="63" t="s">
        <v>6</v>
      </c>
      <c r="D57" s="64" t="s">
        <v>12</v>
      </c>
      <c r="E57" s="64"/>
      <c r="F57" s="64"/>
      <c r="G57" s="85">
        <f>G58</f>
        <v>192000</v>
      </c>
    </row>
    <row r="58" spans="1:7" s="61" customFormat="1" ht="15.95" customHeight="1">
      <c r="A58" s="70" t="s">
        <v>62</v>
      </c>
      <c r="B58" s="71" t="s">
        <v>8</v>
      </c>
      <c r="C58" s="72" t="s">
        <v>6</v>
      </c>
      <c r="D58" s="72" t="s">
        <v>12</v>
      </c>
      <c r="E58" s="73" t="s">
        <v>205</v>
      </c>
      <c r="F58" s="73"/>
      <c r="G58" s="74">
        <f>G59</f>
        <v>192000</v>
      </c>
    </row>
    <row r="59" spans="1:7" s="61" customFormat="1" ht="27.6" customHeight="1">
      <c r="A59" s="70" t="s">
        <v>54</v>
      </c>
      <c r="B59" s="72" t="s">
        <v>8</v>
      </c>
      <c r="C59" s="73" t="s">
        <v>6</v>
      </c>
      <c r="D59" s="73" t="s">
        <v>12</v>
      </c>
      <c r="E59" s="86" t="s">
        <v>210</v>
      </c>
      <c r="F59" s="73"/>
      <c r="G59" s="74">
        <f>SUM(G60)</f>
        <v>192000</v>
      </c>
    </row>
    <row r="60" spans="1:7" s="61" customFormat="1" ht="30" customHeight="1">
      <c r="A60" s="87" t="s">
        <v>20</v>
      </c>
      <c r="B60" s="71" t="s">
        <v>8</v>
      </c>
      <c r="C60" s="72" t="s">
        <v>6</v>
      </c>
      <c r="D60" s="72" t="s">
        <v>12</v>
      </c>
      <c r="E60" s="73" t="s">
        <v>211</v>
      </c>
      <c r="F60" s="64"/>
      <c r="G60" s="85">
        <f>G61+G62</f>
        <v>192000</v>
      </c>
    </row>
    <row r="61" spans="1:7" s="61" customFormat="1" ht="28.9" customHeight="1">
      <c r="A61" s="70" t="s">
        <v>63</v>
      </c>
      <c r="B61" s="84" t="s">
        <v>8</v>
      </c>
      <c r="C61" s="72" t="s">
        <v>6</v>
      </c>
      <c r="D61" s="72" t="s">
        <v>12</v>
      </c>
      <c r="E61" s="73" t="s">
        <v>211</v>
      </c>
      <c r="F61" s="73" t="s">
        <v>64</v>
      </c>
      <c r="G61" s="88">
        <v>192000</v>
      </c>
    </row>
    <row r="62" spans="1:7" s="61" customFormat="1" ht="37.5" customHeight="1">
      <c r="A62" s="76" t="s">
        <v>66</v>
      </c>
      <c r="B62" s="72" t="s">
        <v>8</v>
      </c>
      <c r="C62" s="72" t="s">
        <v>6</v>
      </c>
      <c r="D62" s="72" t="s">
        <v>12</v>
      </c>
      <c r="E62" s="73" t="s">
        <v>211</v>
      </c>
      <c r="F62" s="73" t="s">
        <v>67</v>
      </c>
      <c r="G62" s="88">
        <v>0</v>
      </c>
    </row>
    <row r="63" spans="1:7" s="61" customFormat="1" ht="25.5">
      <c r="A63" s="66" t="s">
        <v>11</v>
      </c>
      <c r="B63" s="75" t="s">
        <v>8</v>
      </c>
      <c r="C63" s="68" t="s">
        <v>12</v>
      </c>
      <c r="D63" s="68"/>
      <c r="E63" s="68"/>
      <c r="F63" s="68"/>
      <c r="G63" s="89">
        <f>G64+G77</f>
        <v>368451</v>
      </c>
    </row>
    <row r="64" spans="1:7" s="61" customFormat="1" ht="23.45" customHeight="1">
      <c r="A64" s="62" t="s">
        <v>25</v>
      </c>
      <c r="B64" s="90" t="s">
        <v>8</v>
      </c>
      <c r="C64" s="63" t="s">
        <v>12</v>
      </c>
      <c r="D64" s="63" t="s">
        <v>6</v>
      </c>
      <c r="E64" s="64"/>
      <c r="F64" s="64"/>
      <c r="G64" s="91">
        <f>G70+G65</f>
        <v>3000</v>
      </c>
    </row>
    <row r="65" spans="1:7" s="61" customFormat="1" ht="51">
      <c r="A65" s="125" t="s">
        <v>350</v>
      </c>
      <c r="B65" s="72" t="s">
        <v>8</v>
      </c>
      <c r="C65" s="73" t="s">
        <v>12</v>
      </c>
      <c r="D65" s="73" t="s">
        <v>6</v>
      </c>
      <c r="E65" s="73" t="s">
        <v>218</v>
      </c>
      <c r="F65" s="73"/>
      <c r="G65" s="74">
        <f>G66</f>
        <v>1000</v>
      </c>
    </row>
    <row r="66" spans="1:7" s="61" customFormat="1" ht="30" customHeight="1">
      <c r="A66" s="126" t="s">
        <v>352</v>
      </c>
      <c r="B66" s="72" t="s">
        <v>8</v>
      </c>
      <c r="C66" s="73" t="s">
        <v>12</v>
      </c>
      <c r="D66" s="73" t="s">
        <v>6</v>
      </c>
      <c r="E66" s="73" t="s">
        <v>225</v>
      </c>
      <c r="F66" s="73"/>
      <c r="G66" s="74">
        <f>G68</f>
        <v>1000</v>
      </c>
    </row>
    <row r="67" spans="1:7" s="61" customFormat="1" ht="25.5">
      <c r="A67" s="124" t="s">
        <v>136</v>
      </c>
      <c r="B67" s="72" t="s">
        <v>8</v>
      </c>
      <c r="C67" s="73" t="s">
        <v>12</v>
      </c>
      <c r="D67" s="73" t="s">
        <v>6</v>
      </c>
      <c r="E67" s="73" t="s">
        <v>226</v>
      </c>
      <c r="F67" s="73"/>
      <c r="G67" s="74">
        <f>G69</f>
        <v>1000</v>
      </c>
    </row>
    <row r="68" spans="1:7" s="61" customFormat="1" ht="24.6" customHeight="1">
      <c r="A68" s="124" t="s">
        <v>138</v>
      </c>
      <c r="B68" s="72" t="s">
        <v>8</v>
      </c>
      <c r="C68" s="73" t="s">
        <v>12</v>
      </c>
      <c r="D68" s="73" t="s">
        <v>6</v>
      </c>
      <c r="E68" s="73" t="s">
        <v>227</v>
      </c>
      <c r="F68" s="97"/>
      <c r="G68" s="98">
        <f>G69</f>
        <v>1000</v>
      </c>
    </row>
    <row r="69" spans="1:7" s="61" customFormat="1" ht="36.75" customHeight="1">
      <c r="A69" s="76" t="s">
        <v>66</v>
      </c>
      <c r="B69" s="72" t="s">
        <v>8</v>
      </c>
      <c r="C69" s="73" t="s">
        <v>12</v>
      </c>
      <c r="D69" s="73" t="s">
        <v>6</v>
      </c>
      <c r="E69" s="73" t="s">
        <v>227</v>
      </c>
      <c r="F69" s="73" t="s">
        <v>67</v>
      </c>
      <c r="G69" s="74">
        <v>1000</v>
      </c>
    </row>
    <row r="70" spans="1:7" s="61" customFormat="1" ht="64.5" customHeight="1">
      <c r="A70" s="113" t="s">
        <v>353</v>
      </c>
      <c r="B70" s="72" t="s">
        <v>8</v>
      </c>
      <c r="C70" s="78" t="s">
        <v>12</v>
      </c>
      <c r="D70" s="79" t="s">
        <v>6</v>
      </c>
      <c r="E70" s="73" t="s">
        <v>212</v>
      </c>
      <c r="F70" s="73"/>
      <c r="G70" s="88">
        <f>SUM(G71+G74)</f>
        <v>2000</v>
      </c>
    </row>
    <row r="71" spans="1:7" s="61" customFormat="1" ht="27.6" customHeight="1">
      <c r="A71" s="124" t="s">
        <v>151</v>
      </c>
      <c r="B71" s="72" t="s">
        <v>8</v>
      </c>
      <c r="C71" s="72" t="s">
        <v>12</v>
      </c>
      <c r="D71" s="72" t="s">
        <v>6</v>
      </c>
      <c r="E71" s="73" t="s">
        <v>215</v>
      </c>
      <c r="F71" s="93"/>
      <c r="G71" s="88">
        <f>G72</f>
        <v>1000</v>
      </c>
    </row>
    <row r="72" spans="1:7" s="61" customFormat="1" ht="27.6" customHeight="1">
      <c r="A72" s="142" t="s">
        <v>76</v>
      </c>
      <c r="B72" s="72" t="s">
        <v>8</v>
      </c>
      <c r="C72" s="72" t="s">
        <v>12</v>
      </c>
      <c r="D72" s="72" t="s">
        <v>6</v>
      </c>
      <c r="E72" s="73" t="s">
        <v>213</v>
      </c>
      <c r="F72" s="93"/>
      <c r="G72" s="88">
        <f>G73</f>
        <v>1000</v>
      </c>
    </row>
    <row r="73" spans="1:7" s="61" customFormat="1" ht="39" customHeight="1">
      <c r="A73" s="76" t="s">
        <v>66</v>
      </c>
      <c r="B73" s="72" t="s">
        <v>8</v>
      </c>
      <c r="C73" s="72" t="s">
        <v>12</v>
      </c>
      <c r="D73" s="72" t="s">
        <v>6</v>
      </c>
      <c r="E73" s="73" t="s">
        <v>213</v>
      </c>
      <c r="F73" s="73" t="s">
        <v>67</v>
      </c>
      <c r="G73" s="74">
        <v>1000</v>
      </c>
    </row>
    <row r="74" spans="1:7" s="61" customFormat="1" ht="24.6" customHeight="1">
      <c r="A74" s="124" t="s">
        <v>216</v>
      </c>
      <c r="B74" s="72" t="s">
        <v>8</v>
      </c>
      <c r="C74" s="72" t="s">
        <v>12</v>
      </c>
      <c r="D74" s="72" t="s">
        <v>6</v>
      </c>
      <c r="E74" s="73" t="s">
        <v>217</v>
      </c>
      <c r="F74" s="93"/>
      <c r="G74" s="88">
        <f>G75</f>
        <v>1000</v>
      </c>
    </row>
    <row r="75" spans="1:7" s="61" customFormat="1" ht="30.6" customHeight="1">
      <c r="A75" s="142" t="s">
        <v>157</v>
      </c>
      <c r="B75" s="72" t="s">
        <v>8</v>
      </c>
      <c r="C75" s="72" t="s">
        <v>12</v>
      </c>
      <c r="D75" s="72" t="s">
        <v>6</v>
      </c>
      <c r="E75" s="73" t="s">
        <v>214</v>
      </c>
      <c r="F75" s="93"/>
      <c r="G75" s="88">
        <f>G76</f>
        <v>1000</v>
      </c>
    </row>
    <row r="76" spans="1:7" s="61" customFormat="1" ht="38.450000000000003" customHeight="1">
      <c r="A76" s="76" t="s">
        <v>66</v>
      </c>
      <c r="B76" s="72" t="s">
        <v>8</v>
      </c>
      <c r="C76" s="72" t="s">
        <v>12</v>
      </c>
      <c r="D76" s="72" t="s">
        <v>6</v>
      </c>
      <c r="E76" s="73" t="s">
        <v>214</v>
      </c>
      <c r="F76" s="73" t="s">
        <v>67</v>
      </c>
      <c r="G76" s="74">
        <v>1000</v>
      </c>
    </row>
    <row r="77" spans="1:7" s="61" customFormat="1" ht="51" customHeight="1">
      <c r="A77" s="66" t="s">
        <v>362</v>
      </c>
      <c r="B77" s="94" t="s">
        <v>8</v>
      </c>
      <c r="C77" s="95" t="s">
        <v>12</v>
      </c>
      <c r="D77" s="95" t="s">
        <v>13</v>
      </c>
      <c r="E77" s="95"/>
      <c r="F77" s="95"/>
      <c r="G77" s="96">
        <f>G78</f>
        <v>365451</v>
      </c>
    </row>
    <row r="78" spans="1:7" s="61" customFormat="1" ht="58.15" customHeight="1">
      <c r="A78" s="125" t="s">
        <v>350</v>
      </c>
      <c r="B78" s="72" t="s">
        <v>8</v>
      </c>
      <c r="C78" s="73" t="s">
        <v>12</v>
      </c>
      <c r="D78" s="73" t="s">
        <v>13</v>
      </c>
      <c r="E78" s="73" t="s">
        <v>218</v>
      </c>
      <c r="F78" s="73"/>
      <c r="G78" s="74">
        <f>G79+G83</f>
        <v>365451</v>
      </c>
    </row>
    <row r="79" spans="1:7" s="61" customFormat="1" ht="61.5" customHeight="1">
      <c r="A79" s="126" t="s">
        <v>354</v>
      </c>
      <c r="B79" s="72" t="s">
        <v>8</v>
      </c>
      <c r="C79" s="73" t="s">
        <v>12</v>
      </c>
      <c r="D79" s="73" t="s">
        <v>13</v>
      </c>
      <c r="E79" s="73" t="s">
        <v>219</v>
      </c>
      <c r="F79" s="73"/>
      <c r="G79" s="74">
        <f>G81</f>
        <v>1000</v>
      </c>
    </row>
    <row r="80" spans="1:7" s="61" customFormat="1" ht="38.25">
      <c r="A80" s="127" t="s">
        <v>127</v>
      </c>
      <c r="B80" s="72" t="s">
        <v>8</v>
      </c>
      <c r="C80" s="73" t="s">
        <v>12</v>
      </c>
      <c r="D80" s="73" t="s">
        <v>13</v>
      </c>
      <c r="E80" s="73" t="s">
        <v>220</v>
      </c>
      <c r="F80" s="73"/>
      <c r="G80" s="74">
        <f>G82</f>
        <v>1000</v>
      </c>
    </row>
    <row r="81" spans="1:8" s="61" customFormat="1" ht="29.45" customHeight="1">
      <c r="A81" s="128" t="s">
        <v>129</v>
      </c>
      <c r="B81" s="72" t="s">
        <v>8</v>
      </c>
      <c r="C81" s="73" t="s">
        <v>12</v>
      </c>
      <c r="D81" s="73" t="s">
        <v>13</v>
      </c>
      <c r="E81" s="73" t="s">
        <v>221</v>
      </c>
      <c r="F81" s="97"/>
      <c r="G81" s="98">
        <f>G82</f>
        <v>1000</v>
      </c>
    </row>
    <row r="82" spans="1:8" s="61" customFormat="1" ht="38.25">
      <c r="A82" s="76" t="s">
        <v>66</v>
      </c>
      <c r="B82" s="72" t="s">
        <v>8</v>
      </c>
      <c r="C82" s="73" t="s">
        <v>12</v>
      </c>
      <c r="D82" s="73" t="s">
        <v>13</v>
      </c>
      <c r="E82" s="73" t="s">
        <v>221</v>
      </c>
      <c r="F82" s="73" t="s">
        <v>67</v>
      </c>
      <c r="G82" s="74">
        <v>1000</v>
      </c>
    </row>
    <row r="83" spans="1:8" s="61" customFormat="1" ht="38.25">
      <c r="A83" s="126" t="s">
        <v>451</v>
      </c>
      <c r="B83" s="72" t="s">
        <v>8</v>
      </c>
      <c r="C83" s="73" t="s">
        <v>12</v>
      </c>
      <c r="D83" s="73" t="s">
        <v>13</v>
      </c>
      <c r="E83" s="73" t="s">
        <v>222</v>
      </c>
      <c r="F83" s="73"/>
      <c r="G83" s="74">
        <f>G84</f>
        <v>364451</v>
      </c>
    </row>
    <row r="84" spans="1:8" s="61" customFormat="1" ht="25.5">
      <c r="A84" s="124" t="s">
        <v>132</v>
      </c>
      <c r="B84" s="72" t="s">
        <v>8</v>
      </c>
      <c r="C84" s="73" t="s">
        <v>12</v>
      </c>
      <c r="D84" s="73" t="s">
        <v>13</v>
      </c>
      <c r="E84" s="73" t="s">
        <v>223</v>
      </c>
      <c r="F84" s="73"/>
      <c r="G84" s="74">
        <f>SUM(G85)+G87+G90+G92+G94+G97</f>
        <v>364451</v>
      </c>
    </row>
    <row r="85" spans="1:8" s="61" customFormat="1" ht="30.6" customHeight="1">
      <c r="A85" s="128" t="s">
        <v>129</v>
      </c>
      <c r="B85" s="72" t="s">
        <v>8</v>
      </c>
      <c r="C85" s="73" t="s">
        <v>12</v>
      </c>
      <c r="D85" s="73" t="s">
        <v>13</v>
      </c>
      <c r="E85" s="73" t="s">
        <v>224</v>
      </c>
      <c r="F85" s="97"/>
      <c r="G85" s="98">
        <f>G86</f>
        <v>12737</v>
      </c>
    </row>
    <row r="86" spans="1:8" s="61" customFormat="1" ht="46.5" customHeight="1">
      <c r="A86" s="76" t="s">
        <v>66</v>
      </c>
      <c r="B86" s="72" t="s">
        <v>8</v>
      </c>
      <c r="C86" s="73" t="s">
        <v>12</v>
      </c>
      <c r="D86" s="73" t="s">
        <v>13</v>
      </c>
      <c r="E86" s="73" t="s">
        <v>224</v>
      </c>
      <c r="F86" s="73" t="s">
        <v>67</v>
      </c>
      <c r="G86" s="74">
        <v>12737</v>
      </c>
    </row>
    <row r="87" spans="1:8" s="61" customFormat="1" ht="30.6" customHeight="1">
      <c r="A87" s="76" t="s">
        <v>389</v>
      </c>
      <c r="B87" s="72" t="s">
        <v>8</v>
      </c>
      <c r="C87" s="73" t="s">
        <v>12</v>
      </c>
      <c r="D87" s="73" t="s">
        <v>13</v>
      </c>
      <c r="E87" s="73" t="s">
        <v>388</v>
      </c>
      <c r="F87" s="73"/>
      <c r="G87" s="74">
        <f>G88+G89</f>
        <v>280000</v>
      </c>
    </row>
    <row r="88" spans="1:8" s="61" customFormat="1" ht="36.75" customHeight="1">
      <c r="A88" s="76" t="s">
        <v>461</v>
      </c>
      <c r="B88" s="72" t="s">
        <v>8</v>
      </c>
      <c r="C88" s="73" t="s">
        <v>12</v>
      </c>
      <c r="D88" s="73" t="s">
        <v>13</v>
      </c>
      <c r="E88" s="73" t="s">
        <v>388</v>
      </c>
      <c r="F88" s="73" t="s">
        <v>460</v>
      </c>
      <c r="G88" s="74">
        <v>60000</v>
      </c>
      <c r="H88" s="281"/>
    </row>
    <row r="89" spans="1:8" s="61" customFormat="1" ht="36.75" customHeight="1">
      <c r="A89" s="76" t="s">
        <v>66</v>
      </c>
      <c r="B89" s="72" t="s">
        <v>8</v>
      </c>
      <c r="C89" s="73" t="s">
        <v>12</v>
      </c>
      <c r="D89" s="73" t="s">
        <v>13</v>
      </c>
      <c r="E89" s="73" t="s">
        <v>388</v>
      </c>
      <c r="F89" s="73" t="s">
        <v>67</v>
      </c>
      <c r="G89" s="74">
        <v>220000</v>
      </c>
      <c r="H89" s="281"/>
    </row>
    <row r="90" spans="1:8" s="61" customFormat="1" ht="24" customHeight="1">
      <c r="A90" s="76" t="s">
        <v>390</v>
      </c>
      <c r="B90" s="258" t="s">
        <v>8</v>
      </c>
      <c r="C90" s="259" t="s">
        <v>12</v>
      </c>
      <c r="D90" s="259" t="s">
        <v>13</v>
      </c>
      <c r="E90" s="257" t="s">
        <v>391</v>
      </c>
      <c r="F90" s="73"/>
      <c r="G90" s="74">
        <f>G91</f>
        <v>5714</v>
      </c>
    </row>
    <row r="91" spans="1:8" s="61" customFormat="1" ht="24" customHeight="1">
      <c r="A91" s="76" t="s">
        <v>66</v>
      </c>
      <c r="B91" s="258" t="s">
        <v>8</v>
      </c>
      <c r="C91" s="259" t="s">
        <v>12</v>
      </c>
      <c r="D91" s="259" t="s">
        <v>13</v>
      </c>
      <c r="E91" s="257" t="s">
        <v>391</v>
      </c>
      <c r="F91" s="73" t="s">
        <v>67</v>
      </c>
      <c r="G91" s="74">
        <v>5714</v>
      </c>
    </row>
    <row r="92" spans="1:8" s="61" customFormat="1" ht="24" customHeight="1">
      <c r="A92" s="166" t="s">
        <v>329</v>
      </c>
      <c r="B92" s="258" t="s">
        <v>8</v>
      </c>
      <c r="C92" s="259" t="s">
        <v>12</v>
      </c>
      <c r="D92" s="259" t="s">
        <v>13</v>
      </c>
      <c r="E92" s="257" t="s">
        <v>330</v>
      </c>
      <c r="F92" s="73"/>
      <c r="G92" s="74">
        <f>G93</f>
        <v>49000</v>
      </c>
    </row>
    <row r="93" spans="1:8" s="61" customFormat="1" ht="40.5" customHeight="1">
      <c r="A93" s="76" t="s">
        <v>66</v>
      </c>
      <c r="B93" s="256" t="s">
        <v>8</v>
      </c>
      <c r="C93" s="257" t="s">
        <v>12</v>
      </c>
      <c r="D93" s="257" t="s">
        <v>13</v>
      </c>
      <c r="E93" s="130" t="s">
        <v>330</v>
      </c>
      <c r="F93" s="73" t="s">
        <v>67</v>
      </c>
      <c r="G93" s="74">
        <v>49000</v>
      </c>
    </row>
    <row r="94" spans="1:8" s="61" customFormat="1" ht="25.15" customHeight="1">
      <c r="A94" s="166" t="s">
        <v>392</v>
      </c>
      <c r="B94" s="272" t="s">
        <v>8</v>
      </c>
      <c r="C94" s="257" t="s">
        <v>12</v>
      </c>
      <c r="D94" s="257" t="s">
        <v>13</v>
      </c>
      <c r="E94" s="130" t="s">
        <v>331</v>
      </c>
      <c r="F94" s="73"/>
      <c r="G94" s="74">
        <f>G95</f>
        <v>1000</v>
      </c>
    </row>
    <row r="95" spans="1:8" s="61" customFormat="1" ht="36" customHeight="1">
      <c r="A95" s="76" t="s">
        <v>66</v>
      </c>
      <c r="B95" s="272" t="s">
        <v>8</v>
      </c>
      <c r="C95" s="257" t="s">
        <v>12</v>
      </c>
      <c r="D95" s="257" t="s">
        <v>13</v>
      </c>
      <c r="E95" s="130" t="s">
        <v>331</v>
      </c>
      <c r="F95" s="73" t="s">
        <v>67</v>
      </c>
      <c r="G95" s="74">
        <v>1000</v>
      </c>
    </row>
    <row r="96" spans="1:8" s="61" customFormat="1" ht="36" customHeight="1">
      <c r="A96" s="76" t="s">
        <v>457</v>
      </c>
      <c r="B96" s="272" t="s">
        <v>8</v>
      </c>
      <c r="C96" s="257" t="s">
        <v>12</v>
      </c>
      <c r="D96" s="257" t="s">
        <v>13</v>
      </c>
      <c r="E96" s="130" t="s">
        <v>456</v>
      </c>
      <c r="F96" s="73"/>
      <c r="G96" s="74">
        <f>G97</f>
        <v>16000</v>
      </c>
    </row>
    <row r="97" spans="1:7" s="61" customFormat="1" ht="36" customHeight="1">
      <c r="A97" s="76" t="s">
        <v>66</v>
      </c>
      <c r="B97" s="272" t="s">
        <v>8</v>
      </c>
      <c r="C97" s="257" t="s">
        <v>12</v>
      </c>
      <c r="D97" s="257" t="s">
        <v>13</v>
      </c>
      <c r="E97" s="130" t="s">
        <v>456</v>
      </c>
      <c r="F97" s="73" t="s">
        <v>67</v>
      </c>
      <c r="G97" s="74">
        <v>16000</v>
      </c>
    </row>
    <row r="98" spans="1:7" s="61" customFormat="1">
      <c r="A98" s="66" t="s">
        <v>45</v>
      </c>
      <c r="B98" s="75" t="s">
        <v>8</v>
      </c>
      <c r="C98" s="68" t="s">
        <v>7</v>
      </c>
      <c r="D98" s="68"/>
      <c r="E98" s="68"/>
      <c r="F98" s="68"/>
      <c r="G98" s="89">
        <f>G99</f>
        <v>1984375.17</v>
      </c>
    </row>
    <row r="99" spans="1:7" s="61" customFormat="1" ht="33" customHeight="1">
      <c r="A99" s="66" t="s">
        <v>78</v>
      </c>
      <c r="B99" s="67" t="s">
        <v>8</v>
      </c>
      <c r="C99" s="68" t="s">
        <v>7</v>
      </c>
      <c r="D99" s="68" t="s">
        <v>42</v>
      </c>
      <c r="E99" s="68"/>
      <c r="F99" s="68"/>
      <c r="G99" s="65">
        <f>G106+G100</f>
        <v>1984375.17</v>
      </c>
    </row>
    <row r="100" spans="1:7" s="61" customFormat="1" ht="38.25" customHeight="1">
      <c r="A100" s="70" t="s">
        <v>397</v>
      </c>
      <c r="B100" s="72" t="s">
        <v>8</v>
      </c>
      <c r="C100" s="73" t="s">
        <v>7</v>
      </c>
      <c r="D100" s="73" t="s">
        <v>42</v>
      </c>
      <c r="E100" s="73" t="s">
        <v>393</v>
      </c>
      <c r="F100" s="73"/>
      <c r="G100" s="85">
        <f>G101</f>
        <v>81272</v>
      </c>
    </row>
    <row r="101" spans="1:7" s="61" customFormat="1" ht="18.600000000000001" customHeight="1">
      <c r="A101" s="70" t="s">
        <v>398</v>
      </c>
      <c r="B101" s="72" t="s">
        <v>8</v>
      </c>
      <c r="C101" s="73" t="s">
        <v>7</v>
      </c>
      <c r="D101" s="73" t="s">
        <v>42</v>
      </c>
      <c r="E101" s="73" t="s">
        <v>394</v>
      </c>
      <c r="F101" s="73"/>
      <c r="G101" s="85">
        <f>G102+G104</f>
        <v>81272</v>
      </c>
    </row>
    <row r="102" spans="1:7" s="61" customFormat="1" ht="44.45" customHeight="1">
      <c r="A102" s="70" t="s">
        <v>399</v>
      </c>
      <c r="B102" s="72" t="s">
        <v>8</v>
      </c>
      <c r="C102" s="73" t="s">
        <v>7</v>
      </c>
      <c r="D102" s="73" t="s">
        <v>42</v>
      </c>
      <c r="E102" s="73" t="s">
        <v>395</v>
      </c>
      <c r="F102" s="73"/>
      <c r="G102" s="85">
        <f>G103</f>
        <v>80459</v>
      </c>
    </row>
    <row r="103" spans="1:7" s="61" customFormat="1" ht="39" customHeight="1">
      <c r="A103" s="76" t="s">
        <v>66</v>
      </c>
      <c r="B103" s="72" t="s">
        <v>8</v>
      </c>
      <c r="C103" s="73" t="s">
        <v>7</v>
      </c>
      <c r="D103" s="73" t="s">
        <v>42</v>
      </c>
      <c r="E103" s="73" t="s">
        <v>395</v>
      </c>
      <c r="F103" s="73" t="s">
        <v>459</v>
      </c>
      <c r="G103" s="85">
        <v>80459</v>
      </c>
    </row>
    <row r="104" spans="1:7" s="61" customFormat="1" ht="55.9" customHeight="1">
      <c r="A104" s="70" t="s">
        <v>400</v>
      </c>
      <c r="B104" s="72" t="s">
        <v>8</v>
      </c>
      <c r="C104" s="73" t="s">
        <v>7</v>
      </c>
      <c r="D104" s="73" t="s">
        <v>42</v>
      </c>
      <c r="E104" s="73" t="s">
        <v>396</v>
      </c>
      <c r="F104" s="73"/>
      <c r="G104" s="85">
        <f>G105</f>
        <v>813</v>
      </c>
    </row>
    <row r="105" spans="1:7" s="61" customFormat="1" ht="44.25" customHeight="1">
      <c r="A105" s="76" t="s">
        <v>66</v>
      </c>
      <c r="B105" s="72" t="s">
        <v>8</v>
      </c>
      <c r="C105" s="73" t="s">
        <v>7</v>
      </c>
      <c r="D105" s="73" t="s">
        <v>42</v>
      </c>
      <c r="E105" s="73" t="s">
        <v>396</v>
      </c>
      <c r="F105" s="73" t="s">
        <v>459</v>
      </c>
      <c r="G105" s="85">
        <v>813</v>
      </c>
    </row>
    <row r="106" spans="1:7" s="61" customFormat="1" ht="51">
      <c r="A106" s="70" t="s">
        <v>62</v>
      </c>
      <c r="B106" s="72" t="s">
        <v>8</v>
      </c>
      <c r="C106" s="73" t="s">
        <v>7</v>
      </c>
      <c r="D106" s="73" t="s">
        <v>42</v>
      </c>
      <c r="E106" s="73" t="s">
        <v>205</v>
      </c>
      <c r="F106" s="72"/>
      <c r="G106" s="74">
        <f>G107</f>
        <v>1903103.17</v>
      </c>
    </row>
    <row r="107" spans="1:7" s="61" customFormat="1" ht="22.9" customHeight="1">
      <c r="A107" s="70" t="s">
        <v>54</v>
      </c>
      <c r="B107" s="72" t="s">
        <v>8</v>
      </c>
      <c r="C107" s="73" t="s">
        <v>7</v>
      </c>
      <c r="D107" s="73" t="s">
        <v>42</v>
      </c>
      <c r="E107" s="73" t="s">
        <v>210</v>
      </c>
      <c r="F107" s="72"/>
      <c r="G107" s="74">
        <f>G108</f>
        <v>1903103.17</v>
      </c>
    </row>
    <row r="108" spans="1:7" s="61" customFormat="1" ht="40.9" customHeight="1">
      <c r="A108" s="76" t="s">
        <v>283</v>
      </c>
      <c r="B108" s="72" t="s">
        <v>8</v>
      </c>
      <c r="C108" s="73" t="s">
        <v>7</v>
      </c>
      <c r="D108" s="73" t="s">
        <v>42</v>
      </c>
      <c r="E108" s="72" t="s">
        <v>231</v>
      </c>
      <c r="F108" s="73"/>
      <c r="G108" s="74">
        <f>G109</f>
        <v>1903103.17</v>
      </c>
    </row>
    <row r="109" spans="1:7" s="61" customFormat="1" ht="30" customHeight="1">
      <c r="A109" s="76" t="s">
        <v>63</v>
      </c>
      <c r="B109" s="72" t="s">
        <v>8</v>
      </c>
      <c r="C109" s="73" t="s">
        <v>7</v>
      </c>
      <c r="D109" s="73" t="s">
        <v>42</v>
      </c>
      <c r="E109" s="72" t="s">
        <v>231</v>
      </c>
      <c r="F109" s="79" t="s">
        <v>64</v>
      </c>
      <c r="G109" s="100">
        <v>1903103.17</v>
      </c>
    </row>
    <row r="110" spans="1:7" s="61" customFormat="1" hidden="1">
      <c r="A110" s="66" t="s">
        <v>87</v>
      </c>
      <c r="B110" s="67" t="s">
        <v>8</v>
      </c>
      <c r="C110" s="68" t="s">
        <v>14</v>
      </c>
      <c r="D110" s="68"/>
      <c r="E110" s="68"/>
      <c r="F110" s="68"/>
      <c r="G110" s="89">
        <f>G114+G115</f>
        <v>888020</v>
      </c>
    </row>
    <row r="111" spans="1:7" s="61" customFormat="1" hidden="1">
      <c r="A111" s="66" t="s">
        <v>112</v>
      </c>
      <c r="B111" s="67" t="s">
        <v>8</v>
      </c>
      <c r="C111" s="67" t="s">
        <v>14</v>
      </c>
      <c r="D111" s="67" t="s">
        <v>5</v>
      </c>
      <c r="E111" s="93"/>
      <c r="F111" s="73"/>
      <c r="G111" s="89" t="e">
        <f>SUM(G112)</f>
        <v>#REF!</v>
      </c>
    </row>
    <row r="112" spans="1:7" s="61" customFormat="1" ht="51" hidden="1">
      <c r="A112" s="70" t="s">
        <v>62</v>
      </c>
      <c r="B112" s="71" t="s">
        <v>8</v>
      </c>
      <c r="C112" s="73" t="s">
        <v>14</v>
      </c>
      <c r="D112" s="73" t="s">
        <v>5</v>
      </c>
      <c r="E112" s="73" t="s">
        <v>205</v>
      </c>
      <c r="F112" s="68"/>
      <c r="G112" s="99" t="e">
        <f>SUM(G113)</f>
        <v>#REF!</v>
      </c>
    </row>
    <row r="113" spans="1:7" s="61" customFormat="1" ht="25.5" hidden="1">
      <c r="A113" s="101" t="s">
        <v>114</v>
      </c>
      <c r="B113" s="71" t="s">
        <v>8</v>
      </c>
      <c r="C113" s="73" t="s">
        <v>14</v>
      </c>
      <c r="D113" s="73" t="s">
        <v>5</v>
      </c>
      <c r="E113" s="79" t="s">
        <v>113</v>
      </c>
      <c r="F113" s="79"/>
      <c r="G113" s="88" t="e">
        <f>SUM(#REF!)</f>
        <v>#REF!</v>
      </c>
    </row>
    <row r="114" spans="1:7" s="61" customFormat="1">
      <c r="A114" s="66" t="s">
        <v>87</v>
      </c>
      <c r="B114" s="67" t="s">
        <v>8</v>
      </c>
      <c r="C114" s="67" t="s">
        <v>14</v>
      </c>
      <c r="D114" s="67"/>
      <c r="E114" s="93"/>
      <c r="F114" s="73"/>
      <c r="G114" s="89">
        <f>G115</f>
        <v>444010</v>
      </c>
    </row>
    <row r="115" spans="1:7" s="61" customFormat="1" ht="27.6" customHeight="1">
      <c r="A115" s="66" t="s">
        <v>15</v>
      </c>
      <c r="B115" s="75" t="s">
        <v>8</v>
      </c>
      <c r="C115" s="68" t="s">
        <v>14</v>
      </c>
      <c r="D115" s="68" t="s">
        <v>12</v>
      </c>
      <c r="E115" s="68"/>
      <c r="F115" s="68"/>
      <c r="G115" s="89">
        <f>G116+G121+G129</f>
        <v>444010</v>
      </c>
    </row>
    <row r="116" spans="1:7" s="61" customFormat="1" ht="51">
      <c r="A116" s="126" t="s">
        <v>350</v>
      </c>
      <c r="B116" s="72" t="s">
        <v>8</v>
      </c>
      <c r="C116" s="73" t="s">
        <v>14</v>
      </c>
      <c r="D116" s="73" t="s">
        <v>12</v>
      </c>
      <c r="E116" s="73" t="s">
        <v>218</v>
      </c>
      <c r="F116" s="73"/>
      <c r="G116" s="170">
        <f>G117</f>
        <v>500</v>
      </c>
    </row>
    <row r="117" spans="1:7" s="61" customFormat="1" ht="51">
      <c r="A117" s="126" t="s">
        <v>355</v>
      </c>
      <c r="B117" s="72" t="s">
        <v>8</v>
      </c>
      <c r="C117" s="73" t="s">
        <v>14</v>
      </c>
      <c r="D117" s="73" t="s">
        <v>12</v>
      </c>
      <c r="E117" s="73" t="s">
        <v>232</v>
      </c>
      <c r="F117" s="73"/>
      <c r="G117" s="74">
        <f>G119</f>
        <v>500</v>
      </c>
    </row>
    <row r="118" spans="1:7" s="61" customFormat="1" ht="25.5">
      <c r="A118" s="124" t="s">
        <v>146</v>
      </c>
      <c r="B118" s="72" t="s">
        <v>8</v>
      </c>
      <c r="C118" s="73" t="s">
        <v>14</v>
      </c>
      <c r="D118" s="73" t="s">
        <v>12</v>
      </c>
      <c r="E118" s="73" t="s">
        <v>233</v>
      </c>
      <c r="F118" s="73"/>
      <c r="G118" s="74">
        <f>G120</f>
        <v>500</v>
      </c>
    </row>
    <row r="119" spans="1:7" s="61" customFormat="1" ht="40.15" customHeight="1">
      <c r="A119" s="124" t="s">
        <v>148</v>
      </c>
      <c r="B119" s="72" t="s">
        <v>8</v>
      </c>
      <c r="C119" s="73" t="s">
        <v>14</v>
      </c>
      <c r="D119" s="73" t="s">
        <v>12</v>
      </c>
      <c r="E119" s="73" t="s">
        <v>234</v>
      </c>
      <c r="F119" s="97"/>
      <c r="G119" s="98">
        <f>G120</f>
        <v>500</v>
      </c>
    </row>
    <row r="120" spans="1:7" s="61" customFormat="1" ht="42.75" customHeight="1">
      <c r="A120" s="76" t="s">
        <v>66</v>
      </c>
      <c r="B120" s="72" t="s">
        <v>8</v>
      </c>
      <c r="C120" s="73" t="s">
        <v>14</v>
      </c>
      <c r="D120" s="73" t="s">
        <v>12</v>
      </c>
      <c r="E120" s="73" t="s">
        <v>234</v>
      </c>
      <c r="F120" s="73" t="s">
        <v>67</v>
      </c>
      <c r="G120" s="74">
        <v>500</v>
      </c>
    </row>
    <row r="121" spans="1:7" s="61" customFormat="1" ht="56.25" customHeight="1">
      <c r="A121" s="125" t="s">
        <v>356</v>
      </c>
      <c r="B121" s="71" t="s">
        <v>8</v>
      </c>
      <c r="C121" s="72" t="s">
        <v>14</v>
      </c>
      <c r="D121" s="73" t="s">
        <v>12</v>
      </c>
      <c r="E121" s="73" t="s">
        <v>235</v>
      </c>
      <c r="F121" s="73"/>
      <c r="G121" s="170">
        <f>G122</f>
        <v>442510</v>
      </c>
    </row>
    <row r="122" spans="1:7" s="61" customFormat="1" ht="25.5">
      <c r="A122" s="124" t="s">
        <v>160</v>
      </c>
      <c r="B122" s="71" t="s">
        <v>8</v>
      </c>
      <c r="C122" s="72" t="s">
        <v>14</v>
      </c>
      <c r="D122" s="73" t="s">
        <v>12</v>
      </c>
      <c r="E122" s="93" t="s">
        <v>236</v>
      </c>
      <c r="F122" s="93"/>
      <c r="G122" s="88">
        <f>G123+G126+G127</f>
        <v>442510</v>
      </c>
    </row>
    <row r="123" spans="1:7" s="61" customFormat="1" ht="21" customHeight="1">
      <c r="A123" s="131" t="s">
        <v>239</v>
      </c>
      <c r="B123" s="72" t="s">
        <v>8</v>
      </c>
      <c r="C123" s="72" t="s">
        <v>14</v>
      </c>
      <c r="D123" s="73" t="s">
        <v>12</v>
      </c>
      <c r="E123" s="73" t="s">
        <v>238</v>
      </c>
      <c r="F123" s="73"/>
      <c r="G123" s="88">
        <f>G124</f>
        <v>411510</v>
      </c>
    </row>
    <row r="124" spans="1:7" s="61" customFormat="1" ht="40.5" customHeight="1">
      <c r="A124" s="76" t="s">
        <v>66</v>
      </c>
      <c r="B124" s="71" t="s">
        <v>8</v>
      </c>
      <c r="C124" s="72" t="s">
        <v>14</v>
      </c>
      <c r="D124" s="73" t="s">
        <v>12</v>
      </c>
      <c r="E124" s="73" t="s">
        <v>238</v>
      </c>
      <c r="F124" s="93" t="s">
        <v>67</v>
      </c>
      <c r="G124" s="88">
        <v>411510</v>
      </c>
    </row>
    <row r="125" spans="1:7" s="61" customFormat="1" ht="27.6" customHeight="1">
      <c r="A125" s="131" t="s">
        <v>162</v>
      </c>
      <c r="B125" s="72" t="s">
        <v>8</v>
      </c>
      <c r="C125" s="72" t="s">
        <v>14</v>
      </c>
      <c r="D125" s="73" t="s">
        <v>12</v>
      </c>
      <c r="E125" s="73" t="s">
        <v>237</v>
      </c>
      <c r="F125" s="73"/>
      <c r="G125" s="88">
        <f>G126</f>
        <v>1000</v>
      </c>
    </row>
    <row r="126" spans="1:7" s="61" customFormat="1" ht="36" customHeight="1">
      <c r="A126" s="76" t="s">
        <v>66</v>
      </c>
      <c r="B126" s="71" t="s">
        <v>8</v>
      </c>
      <c r="C126" s="72" t="s">
        <v>14</v>
      </c>
      <c r="D126" s="73" t="s">
        <v>12</v>
      </c>
      <c r="E126" s="73" t="s">
        <v>237</v>
      </c>
      <c r="F126" s="93" t="s">
        <v>67</v>
      </c>
      <c r="G126" s="88">
        <v>1000</v>
      </c>
    </row>
    <row r="127" spans="1:7" s="61" customFormat="1" ht="25.9" customHeight="1">
      <c r="A127" s="131" t="s">
        <v>166</v>
      </c>
      <c r="B127" s="72" t="s">
        <v>8</v>
      </c>
      <c r="C127" s="72" t="s">
        <v>14</v>
      </c>
      <c r="D127" s="73" t="s">
        <v>12</v>
      </c>
      <c r="E127" s="73" t="s">
        <v>240</v>
      </c>
      <c r="F127" s="73"/>
      <c r="G127" s="88">
        <f>G128</f>
        <v>30000</v>
      </c>
    </row>
    <row r="128" spans="1:7" s="61" customFormat="1" ht="37.5" customHeight="1">
      <c r="A128" s="76" t="s">
        <v>66</v>
      </c>
      <c r="B128" s="71" t="s">
        <v>8</v>
      </c>
      <c r="C128" s="72" t="s">
        <v>14</v>
      </c>
      <c r="D128" s="73" t="s">
        <v>12</v>
      </c>
      <c r="E128" s="73" t="s">
        <v>240</v>
      </c>
      <c r="F128" s="93" t="s">
        <v>67</v>
      </c>
      <c r="G128" s="88">
        <v>30000</v>
      </c>
    </row>
    <row r="129" spans="1:7" s="61" customFormat="1" ht="40.9" customHeight="1">
      <c r="A129" s="166" t="s">
        <v>315</v>
      </c>
      <c r="B129" s="71" t="s">
        <v>8</v>
      </c>
      <c r="C129" s="72" t="s">
        <v>14</v>
      </c>
      <c r="D129" s="73" t="s">
        <v>12</v>
      </c>
      <c r="E129" s="93" t="s">
        <v>340</v>
      </c>
      <c r="F129" s="93"/>
      <c r="G129" s="88">
        <f>G131</f>
        <v>1000</v>
      </c>
    </row>
    <row r="130" spans="1:7" s="61" customFormat="1" ht="29.45" customHeight="1">
      <c r="A130" s="76" t="s">
        <v>378</v>
      </c>
      <c r="B130" s="71" t="s">
        <v>8</v>
      </c>
      <c r="C130" s="72" t="s">
        <v>14</v>
      </c>
      <c r="D130" s="73" t="s">
        <v>12</v>
      </c>
      <c r="E130" s="93" t="s">
        <v>341</v>
      </c>
      <c r="F130" s="93"/>
      <c r="G130" s="88">
        <v>1000</v>
      </c>
    </row>
    <row r="131" spans="1:7" s="61" customFormat="1" ht="45" customHeight="1">
      <c r="A131" s="76" t="s">
        <v>66</v>
      </c>
      <c r="B131" s="71" t="s">
        <v>8</v>
      </c>
      <c r="C131" s="72" t="s">
        <v>14</v>
      </c>
      <c r="D131" s="73" t="s">
        <v>12</v>
      </c>
      <c r="E131" s="93" t="s">
        <v>341</v>
      </c>
      <c r="F131" s="93" t="s">
        <v>67</v>
      </c>
      <c r="G131" s="88">
        <v>1000</v>
      </c>
    </row>
    <row r="132" spans="1:7" s="61" customFormat="1" ht="30" customHeight="1">
      <c r="A132" s="304" t="s">
        <v>470</v>
      </c>
      <c r="B132" s="75" t="s">
        <v>8</v>
      </c>
      <c r="C132" s="67" t="s">
        <v>473</v>
      </c>
      <c r="D132" s="68" t="s">
        <v>14</v>
      </c>
      <c r="E132" s="305"/>
      <c r="F132" s="305"/>
      <c r="G132" s="145">
        <f>G133</f>
        <v>591295.92000000004</v>
      </c>
    </row>
    <row r="133" spans="1:7" s="61" customFormat="1" ht="37.5" customHeight="1">
      <c r="A133" s="304" t="s">
        <v>356</v>
      </c>
      <c r="B133" s="75" t="s">
        <v>8</v>
      </c>
      <c r="C133" s="67" t="s">
        <v>473</v>
      </c>
      <c r="D133" s="68" t="s">
        <v>14</v>
      </c>
      <c r="E133" s="305" t="s">
        <v>235</v>
      </c>
      <c r="F133" s="305"/>
      <c r="G133" s="145">
        <f>G134</f>
        <v>591295.92000000004</v>
      </c>
    </row>
    <row r="134" spans="1:7" s="61" customFormat="1" ht="29.25" customHeight="1">
      <c r="A134" s="76" t="s">
        <v>471</v>
      </c>
      <c r="B134" s="71" t="s">
        <v>8</v>
      </c>
      <c r="C134" s="72" t="s">
        <v>473</v>
      </c>
      <c r="D134" s="73" t="s">
        <v>14</v>
      </c>
      <c r="E134" s="93" t="s">
        <v>236</v>
      </c>
      <c r="F134" s="93"/>
      <c r="G134" s="88">
        <f>G135+G137</f>
        <v>591295.92000000004</v>
      </c>
    </row>
    <row r="135" spans="1:7" s="61" customFormat="1" ht="39.75" customHeight="1">
      <c r="A135" s="76" t="s">
        <v>472</v>
      </c>
      <c r="B135" s="71" t="s">
        <v>8</v>
      </c>
      <c r="C135" s="72" t="s">
        <v>473</v>
      </c>
      <c r="D135" s="73" t="s">
        <v>14</v>
      </c>
      <c r="E135" s="93" t="s">
        <v>475</v>
      </c>
      <c r="F135" s="93"/>
      <c r="G135" s="88">
        <v>579470</v>
      </c>
    </row>
    <row r="136" spans="1:7" s="61" customFormat="1" ht="39" customHeight="1">
      <c r="A136" s="76" t="s">
        <v>66</v>
      </c>
      <c r="B136" s="71" t="s">
        <v>8</v>
      </c>
      <c r="C136" s="72" t="s">
        <v>473</v>
      </c>
      <c r="D136" s="73" t="s">
        <v>14</v>
      </c>
      <c r="E136" s="93" t="s">
        <v>475</v>
      </c>
      <c r="F136" s="93" t="s">
        <v>67</v>
      </c>
      <c r="G136" s="88">
        <v>579470</v>
      </c>
    </row>
    <row r="137" spans="1:7" s="61" customFormat="1" ht="39" customHeight="1">
      <c r="A137" s="76" t="s">
        <v>472</v>
      </c>
      <c r="B137" s="71" t="s">
        <v>8</v>
      </c>
      <c r="C137" s="72" t="s">
        <v>473</v>
      </c>
      <c r="D137" s="73" t="s">
        <v>14</v>
      </c>
      <c r="E137" s="93" t="s">
        <v>474</v>
      </c>
      <c r="F137" s="93"/>
      <c r="G137" s="88">
        <v>11825.92</v>
      </c>
    </row>
    <row r="138" spans="1:7" s="61" customFormat="1" ht="45.75" customHeight="1">
      <c r="A138" s="76" t="s">
        <v>66</v>
      </c>
      <c r="B138" s="71" t="s">
        <v>8</v>
      </c>
      <c r="C138" s="72" t="s">
        <v>473</v>
      </c>
      <c r="D138" s="73" t="s">
        <v>14</v>
      </c>
      <c r="E138" s="93" t="s">
        <v>474</v>
      </c>
      <c r="F138" s="93" t="s">
        <v>67</v>
      </c>
      <c r="G138" s="88">
        <v>11825.92</v>
      </c>
    </row>
    <row r="139" spans="1:7" s="61" customFormat="1">
      <c r="A139" s="66" t="s">
        <v>82</v>
      </c>
      <c r="B139" s="75" t="s">
        <v>8</v>
      </c>
      <c r="C139" s="68" t="s">
        <v>16</v>
      </c>
      <c r="D139" s="68"/>
      <c r="E139" s="68"/>
      <c r="F139" s="68"/>
      <c r="G139" s="89">
        <f>G140+G170</f>
        <v>5324346.1500000004</v>
      </c>
    </row>
    <row r="140" spans="1:7" s="61" customFormat="1">
      <c r="A140" s="62" t="s">
        <v>17</v>
      </c>
      <c r="B140" s="90" t="s">
        <v>8</v>
      </c>
      <c r="C140" s="63" t="s">
        <v>16</v>
      </c>
      <c r="D140" s="63" t="s">
        <v>5</v>
      </c>
      <c r="E140" s="64"/>
      <c r="F140" s="64"/>
      <c r="G140" s="91">
        <f>G146+G141</f>
        <v>3120358.69</v>
      </c>
    </row>
    <row r="141" spans="1:7" s="61" customFormat="1" ht="51">
      <c r="A141" s="125" t="s">
        <v>350</v>
      </c>
      <c r="B141" s="102" t="s">
        <v>8</v>
      </c>
      <c r="C141" s="73" t="s">
        <v>16</v>
      </c>
      <c r="D141" s="72" t="s">
        <v>5</v>
      </c>
      <c r="E141" s="73" t="s">
        <v>218</v>
      </c>
      <c r="F141" s="72"/>
      <c r="G141" s="170">
        <f>G142</f>
        <v>500</v>
      </c>
    </row>
    <row r="142" spans="1:7" s="61" customFormat="1" ht="29.45" customHeight="1">
      <c r="A142" s="126" t="s">
        <v>355</v>
      </c>
      <c r="B142" s="102" t="s">
        <v>8</v>
      </c>
      <c r="C142" s="73" t="s">
        <v>16</v>
      </c>
      <c r="D142" s="72" t="s">
        <v>5</v>
      </c>
      <c r="E142" s="73" t="s">
        <v>232</v>
      </c>
      <c r="F142" s="72"/>
      <c r="G142" s="88">
        <f>G145</f>
        <v>500</v>
      </c>
    </row>
    <row r="143" spans="1:7" s="61" customFormat="1" ht="40.9" customHeight="1">
      <c r="A143" s="124" t="s">
        <v>146</v>
      </c>
      <c r="B143" s="102" t="s">
        <v>8</v>
      </c>
      <c r="C143" s="73" t="s">
        <v>16</v>
      </c>
      <c r="D143" s="72" t="s">
        <v>5</v>
      </c>
      <c r="E143" s="73" t="s">
        <v>233</v>
      </c>
      <c r="F143" s="72"/>
      <c r="G143" s="88">
        <f>G144</f>
        <v>500</v>
      </c>
    </row>
    <row r="144" spans="1:7" s="61" customFormat="1" ht="37.9" customHeight="1">
      <c r="A144" s="124" t="s">
        <v>148</v>
      </c>
      <c r="B144" s="102" t="s">
        <v>8</v>
      </c>
      <c r="C144" s="73" t="s">
        <v>16</v>
      </c>
      <c r="D144" s="72" t="s">
        <v>5</v>
      </c>
      <c r="E144" s="73" t="s">
        <v>234</v>
      </c>
      <c r="F144" s="72"/>
      <c r="G144" s="88">
        <f>G145</f>
        <v>500</v>
      </c>
    </row>
    <row r="145" spans="1:7" s="61" customFormat="1" ht="47.25" customHeight="1">
      <c r="A145" s="76" t="s">
        <v>66</v>
      </c>
      <c r="B145" s="72" t="s">
        <v>8</v>
      </c>
      <c r="C145" s="73" t="s">
        <v>16</v>
      </c>
      <c r="D145" s="72" t="s">
        <v>5</v>
      </c>
      <c r="E145" s="73" t="s">
        <v>234</v>
      </c>
      <c r="F145" s="73" t="s">
        <v>67</v>
      </c>
      <c r="G145" s="88">
        <v>500</v>
      </c>
    </row>
    <row r="146" spans="1:7" s="61" customFormat="1" ht="39" customHeight="1">
      <c r="A146" s="126" t="s">
        <v>342</v>
      </c>
      <c r="B146" s="102" t="s">
        <v>8</v>
      </c>
      <c r="C146" s="73" t="s">
        <v>16</v>
      </c>
      <c r="D146" s="72" t="s">
        <v>5</v>
      </c>
      <c r="E146" s="73" t="s">
        <v>241</v>
      </c>
      <c r="F146" s="72"/>
      <c r="G146" s="171">
        <f>G147+G162+G166</f>
        <v>3119858.69</v>
      </c>
    </row>
    <row r="147" spans="1:7" s="61" customFormat="1" ht="38.25">
      <c r="A147" s="132" t="s">
        <v>357</v>
      </c>
      <c r="B147" s="115" t="s">
        <v>8</v>
      </c>
      <c r="C147" s="78" t="s">
        <v>16</v>
      </c>
      <c r="D147" s="79" t="s">
        <v>5</v>
      </c>
      <c r="E147" s="73" t="s">
        <v>242</v>
      </c>
      <c r="F147" s="72"/>
      <c r="G147" s="170">
        <f>G148</f>
        <v>3117858.69</v>
      </c>
    </row>
    <row r="148" spans="1:7" s="61" customFormat="1">
      <c r="A148" s="135" t="s">
        <v>170</v>
      </c>
      <c r="B148" s="115" t="s">
        <v>8</v>
      </c>
      <c r="C148" s="73" t="s">
        <v>16</v>
      </c>
      <c r="D148" s="72" t="s">
        <v>5</v>
      </c>
      <c r="E148" s="73" t="s">
        <v>243</v>
      </c>
      <c r="F148" s="73"/>
      <c r="G148" s="88">
        <f>G149+G154+G156+G158+G160</f>
        <v>3117858.69</v>
      </c>
    </row>
    <row r="149" spans="1:7" s="61" customFormat="1" ht="27.6" customHeight="1">
      <c r="A149" s="134" t="s">
        <v>83</v>
      </c>
      <c r="B149" s="72" t="s">
        <v>8</v>
      </c>
      <c r="C149" s="73" t="s">
        <v>16</v>
      </c>
      <c r="D149" s="72" t="s">
        <v>5</v>
      </c>
      <c r="E149" s="73" t="s">
        <v>244</v>
      </c>
      <c r="F149" s="73"/>
      <c r="G149" s="139">
        <f>G150+G151+G153</f>
        <v>3098042.69</v>
      </c>
    </row>
    <row r="150" spans="1:7" s="61" customFormat="1" ht="26.45" customHeight="1">
      <c r="A150" s="76" t="s">
        <v>90</v>
      </c>
      <c r="B150" s="102" t="s">
        <v>8</v>
      </c>
      <c r="C150" s="73" t="s">
        <v>16</v>
      </c>
      <c r="D150" s="72" t="s">
        <v>5</v>
      </c>
      <c r="E150" s="73" t="s">
        <v>244</v>
      </c>
      <c r="F150" s="73" t="s">
        <v>88</v>
      </c>
      <c r="G150" s="88">
        <v>2533174.5</v>
      </c>
    </row>
    <row r="151" spans="1:7" s="61" customFormat="1" ht="22.9" customHeight="1">
      <c r="A151" s="76" t="s">
        <v>66</v>
      </c>
      <c r="B151" s="102" t="s">
        <v>8</v>
      </c>
      <c r="C151" s="78" t="s">
        <v>16</v>
      </c>
      <c r="D151" s="79" t="s">
        <v>5</v>
      </c>
      <c r="E151" s="73" t="s">
        <v>244</v>
      </c>
      <c r="F151" s="73" t="s">
        <v>67</v>
      </c>
      <c r="G151" s="88">
        <v>554368.18999999994</v>
      </c>
    </row>
    <row r="152" spans="1:7" s="61" customFormat="1">
      <c r="A152" s="168" t="s">
        <v>317</v>
      </c>
      <c r="B152" s="72" t="s">
        <v>8</v>
      </c>
      <c r="C152" s="72" t="s">
        <v>16</v>
      </c>
      <c r="D152" s="73" t="s">
        <v>5</v>
      </c>
      <c r="E152" s="73" t="s">
        <v>244</v>
      </c>
      <c r="F152" s="73" t="s">
        <v>316</v>
      </c>
      <c r="G152" s="74">
        <v>0</v>
      </c>
    </row>
    <row r="153" spans="1:7" s="61" customFormat="1" ht="15" customHeight="1">
      <c r="A153" s="77" t="s">
        <v>68</v>
      </c>
      <c r="B153" s="102" t="s">
        <v>8</v>
      </c>
      <c r="C153" s="78" t="s">
        <v>16</v>
      </c>
      <c r="D153" s="79" t="s">
        <v>5</v>
      </c>
      <c r="E153" s="73" t="s">
        <v>244</v>
      </c>
      <c r="F153" s="73" t="s">
        <v>69</v>
      </c>
      <c r="G153" s="88">
        <v>10500</v>
      </c>
    </row>
    <row r="154" spans="1:7" s="61" customFormat="1" ht="21" customHeight="1">
      <c r="A154" s="133" t="s">
        <v>174</v>
      </c>
      <c r="B154" s="102" t="s">
        <v>8</v>
      </c>
      <c r="C154" s="73" t="s">
        <v>16</v>
      </c>
      <c r="D154" s="72" t="s">
        <v>5</v>
      </c>
      <c r="E154" s="73" t="s">
        <v>245</v>
      </c>
      <c r="F154" s="72"/>
      <c r="G154" s="139">
        <f>G155</f>
        <v>500</v>
      </c>
    </row>
    <row r="155" spans="1:7" s="61" customFormat="1" ht="38.25">
      <c r="A155" s="124" t="s">
        <v>66</v>
      </c>
      <c r="B155" s="102" t="s">
        <v>8</v>
      </c>
      <c r="C155" s="73" t="s">
        <v>16</v>
      </c>
      <c r="D155" s="72" t="s">
        <v>5</v>
      </c>
      <c r="E155" s="73" t="s">
        <v>245</v>
      </c>
      <c r="F155" s="72" t="s">
        <v>67</v>
      </c>
      <c r="G155" s="88">
        <v>500</v>
      </c>
    </row>
    <row r="156" spans="1:7" s="61" customFormat="1" ht="27.6" customHeight="1">
      <c r="A156" s="128" t="s">
        <v>176</v>
      </c>
      <c r="B156" s="102" t="s">
        <v>8</v>
      </c>
      <c r="C156" s="73" t="s">
        <v>16</v>
      </c>
      <c r="D156" s="72" t="s">
        <v>5</v>
      </c>
      <c r="E156" s="73" t="s">
        <v>246</v>
      </c>
      <c r="F156" s="73"/>
      <c r="G156" s="139">
        <f>G157</f>
        <v>500</v>
      </c>
    </row>
    <row r="157" spans="1:7" s="61" customFormat="1" ht="38.25">
      <c r="A157" s="124" t="s">
        <v>66</v>
      </c>
      <c r="B157" s="102" t="s">
        <v>8</v>
      </c>
      <c r="C157" s="73" t="s">
        <v>16</v>
      </c>
      <c r="D157" s="72" t="s">
        <v>5</v>
      </c>
      <c r="E157" s="73" t="s">
        <v>246</v>
      </c>
      <c r="F157" s="73" t="s">
        <v>67</v>
      </c>
      <c r="G157" s="88">
        <v>500</v>
      </c>
    </row>
    <row r="158" spans="1:7" s="61" customFormat="1" ht="51">
      <c r="A158" s="124" t="s">
        <v>403</v>
      </c>
      <c r="B158" s="102" t="s">
        <v>8</v>
      </c>
      <c r="C158" s="73" t="s">
        <v>16</v>
      </c>
      <c r="D158" s="72" t="s">
        <v>5</v>
      </c>
      <c r="E158" s="73" t="s">
        <v>402</v>
      </c>
      <c r="F158" s="73"/>
      <c r="G158" s="88">
        <v>18627.84</v>
      </c>
    </row>
    <row r="159" spans="1:7" s="61" customFormat="1" ht="38.25">
      <c r="A159" s="124" t="s">
        <v>66</v>
      </c>
      <c r="B159" s="102" t="s">
        <v>8</v>
      </c>
      <c r="C159" s="73" t="s">
        <v>16</v>
      </c>
      <c r="D159" s="72" t="s">
        <v>5</v>
      </c>
      <c r="E159" s="73" t="s">
        <v>402</v>
      </c>
      <c r="F159" s="73" t="s">
        <v>67</v>
      </c>
      <c r="G159" s="88">
        <v>18627.84</v>
      </c>
    </row>
    <row r="160" spans="1:7" s="61" customFormat="1" ht="51">
      <c r="A160" s="124" t="s">
        <v>403</v>
      </c>
      <c r="B160" s="102" t="s">
        <v>8</v>
      </c>
      <c r="C160" s="73" t="s">
        <v>16</v>
      </c>
      <c r="D160" s="72" t="s">
        <v>5</v>
      </c>
      <c r="E160" s="73" t="s">
        <v>401</v>
      </c>
      <c r="F160" s="73"/>
      <c r="G160" s="88">
        <f>G161</f>
        <v>188.16</v>
      </c>
    </row>
    <row r="161" spans="1:7" s="61" customFormat="1" ht="34.9" customHeight="1">
      <c r="A161" s="124" t="s">
        <v>66</v>
      </c>
      <c r="B161" s="102" t="s">
        <v>8</v>
      </c>
      <c r="C161" s="73" t="s">
        <v>16</v>
      </c>
      <c r="D161" s="72" t="s">
        <v>5</v>
      </c>
      <c r="E161" s="73" t="s">
        <v>401</v>
      </c>
      <c r="F161" s="73" t="s">
        <v>67</v>
      </c>
      <c r="G161" s="88">
        <v>188.16</v>
      </c>
    </row>
    <row r="162" spans="1:7" s="61" customFormat="1" ht="25.5">
      <c r="A162" s="136" t="s">
        <v>358</v>
      </c>
      <c r="B162" s="115" t="s">
        <v>8</v>
      </c>
      <c r="C162" s="78" t="s">
        <v>16</v>
      </c>
      <c r="D162" s="79" t="s">
        <v>5</v>
      </c>
      <c r="E162" s="73" t="s">
        <v>248</v>
      </c>
      <c r="F162" s="72"/>
      <c r="G162" s="170">
        <f>G163</f>
        <v>1000</v>
      </c>
    </row>
    <row r="163" spans="1:7" s="61" customFormat="1" ht="25.5">
      <c r="A163" s="131" t="s">
        <v>180</v>
      </c>
      <c r="B163" s="115" t="s">
        <v>8</v>
      </c>
      <c r="C163" s="73" t="s">
        <v>16</v>
      </c>
      <c r="D163" s="72" t="s">
        <v>5</v>
      </c>
      <c r="E163" s="73" t="s">
        <v>249</v>
      </c>
      <c r="F163" s="73"/>
      <c r="G163" s="88">
        <f>G164</f>
        <v>1000</v>
      </c>
    </row>
    <row r="164" spans="1:7" s="61" customFormat="1" ht="26.1" customHeight="1">
      <c r="A164" s="137" t="s">
        <v>89</v>
      </c>
      <c r="B164" s="72" t="s">
        <v>8</v>
      </c>
      <c r="C164" s="73" t="s">
        <v>16</v>
      </c>
      <c r="D164" s="72" t="s">
        <v>5</v>
      </c>
      <c r="E164" s="73" t="s">
        <v>250</v>
      </c>
      <c r="F164" s="73"/>
      <c r="G164" s="88">
        <f>G165</f>
        <v>1000</v>
      </c>
    </row>
    <row r="165" spans="1:7" s="61" customFormat="1" ht="38.25">
      <c r="A165" s="76" t="s">
        <v>66</v>
      </c>
      <c r="B165" s="102" t="s">
        <v>8</v>
      </c>
      <c r="C165" s="78" t="s">
        <v>16</v>
      </c>
      <c r="D165" s="79" t="s">
        <v>5</v>
      </c>
      <c r="E165" s="73" t="s">
        <v>250</v>
      </c>
      <c r="F165" s="73" t="s">
        <v>67</v>
      </c>
      <c r="G165" s="88">
        <v>1000</v>
      </c>
    </row>
    <row r="166" spans="1:7" s="61" customFormat="1" ht="24.6" customHeight="1">
      <c r="A166" s="138" t="s">
        <v>359</v>
      </c>
      <c r="B166" s="115" t="s">
        <v>8</v>
      </c>
      <c r="C166" s="78" t="s">
        <v>16</v>
      </c>
      <c r="D166" s="79" t="s">
        <v>5</v>
      </c>
      <c r="E166" s="73" t="s">
        <v>253</v>
      </c>
      <c r="F166" s="72"/>
      <c r="G166" s="170">
        <f>G167</f>
        <v>1000</v>
      </c>
    </row>
    <row r="167" spans="1:7" s="61" customFormat="1" ht="19.149999999999999" customHeight="1">
      <c r="A167" s="131" t="s">
        <v>184</v>
      </c>
      <c r="B167" s="115" t="s">
        <v>8</v>
      </c>
      <c r="C167" s="73" t="s">
        <v>16</v>
      </c>
      <c r="D167" s="72" t="s">
        <v>5</v>
      </c>
      <c r="E167" s="73" t="s">
        <v>251</v>
      </c>
      <c r="F167" s="73"/>
      <c r="G167" s="88">
        <f>G168</f>
        <v>1000</v>
      </c>
    </row>
    <row r="168" spans="1:7" s="61" customFormat="1" ht="25.5" customHeight="1">
      <c r="A168" s="92" t="s">
        <v>186</v>
      </c>
      <c r="B168" s="72" t="s">
        <v>8</v>
      </c>
      <c r="C168" s="73" t="s">
        <v>16</v>
      </c>
      <c r="D168" s="72" t="s">
        <v>5</v>
      </c>
      <c r="E168" s="73" t="s">
        <v>252</v>
      </c>
      <c r="F168" s="73"/>
      <c r="G168" s="88">
        <f>G169</f>
        <v>1000</v>
      </c>
    </row>
    <row r="169" spans="1:7" s="61" customFormat="1" ht="33" customHeight="1">
      <c r="A169" s="76" t="s">
        <v>66</v>
      </c>
      <c r="B169" s="102" t="s">
        <v>8</v>
      </c>
      <c r="C169" s="78" t="s">
        <v>16</v>
      </c>
      <c r="D169" s="79" t="s">
        <v>5</v>
      </c>
      <c r="E169" s="73" t="s">
        <v>252</v>
      </c>
      <c r="F169" s="73" t="s">
        <v>67</v>
      </c>
      <c r="G169" s="88">
        <v>1000</v>
      </c>
    </row>
    <row r="170" spans="1:7" s="61" customFormat="1" ht="33.6" customHeight="1">
      <c r="A170" s="66" t="s">
        <v>84</v>
      </c>
      <c r="B170" s="94" t="s">
        <v>8</v>
      </c>
      <c r="C170" s="68" t="s">
        <v>16</v>
      </c>
      <c r="D170" s="68" t="s">
        <v>7</v>
      </c>
      <c r="E170" s="68"/>
      <c r="F170" s="68"/>
      <c r="G170" s="89">
        <f>G171</f>
        <v>2203987.46</v>
      </c>
    </row>
    <row r="171" spans="1:7" s="61" customFormat="1" ht="39" customHeight="1">
      <c r="A171" s="132" t="s">
        <v>357</v>
      </c>
      <c r="B171" s="115" t="s">
        <v>8</v>
      </c>
      <c r="C171" s="78" t="s">
        <v>16</v>
      </c>
      <c r="D171" s="79" t="s">
        <v>7</v>
      </c>
      <c r="E171" s="73" t="s">
        <v>242</v>
      </c>
      <c r="F171" s="72"/>
      <c r="G171" s="88">
        <f>G172</f>
        <v>2203987.46</v>
      </c>
    </row>
    <row r="172" spans="1:7" s="61" customFormat="1">
      <c r="A172" s="135" t="s">
        <v>170</v>
      </c>
      <c r="B172" s="115" t="s">
        <v>8</v>
      </c>
      <c r="C172" s="73" t="s">
        <v>16</v>
      </c>
      <c r="D172" s="72" t="s">
        <v>7</v>
      </c>
      <c r="E172" s="73" t="s">
        <v>243</v>
      </c>
      <c r="F172" s="73"/>
      <c r="G172" s="88">
        <f>G173</f>
        <v>2203987.46</v>
      </c>
    </row>
    <row r="173" spans="1:7" s="61" customFormat="1" ht="43.9" customHeight="1">
      <c r="A173" s="124" t="s">
        <v>283</v>
      </c>
      <c r="B173" s="102" t="s">
        <v>8</v>
      </c>
      <c r="C173" s="73" t="s">
        <v>16</v>
      </c>
      <c r="D173" s="72" t="s">
        <v>7</v>
      </c>
      <c r="E173" s="73" t="s">
        <v>247</v>
      </c>
      <c r="F173" s="73"/>
      <c r="G173" s="88">
        <f>G175+G174+G176</f>
        <v>2203987.46</v>
      </c>
    </row>
    <row r="174" spans="1:7" s="61" customFormat="1" ht="27.75" customHeight="1">
      <c r="A174" s="124" t="s">
        <v>63</v>
      </c>
      <c r="B174" s="72" t="s">
        <v>8</v>
      </c>
      <c r="C174" s="73" t="s">
        <v>16</v>
      </c>
      <c r="D174" s="72" t="s">
        <v>7</v>
      </c>
      <c r="E174" s="73" t="s">
        <v>247</v>
      </c>
      <c r="F174" s="73" t="s">
        <v>64</v>
      </c>
      <c r="G174" s="74">
        <v>2079987.46</v>
      </c>
    </row>
    <row r="175" spans="1:7" s="61" customFormat="1" ht="25.15" customHeight="1">
      <c r="A175" s="124" t="s">
        <v>66</v>
      </c>
      <c r="B175" s="72" t="s">
        <v>8</v>
      </c>
      <c r="C175" s="73" t="s">
        <v>16</v>
      </c>
      <c r="D175" s="72" t="s">
        <v>7</v>
      </c>
      <c r="E175" s="73" t="s">
        <v>247</v>
      </c>
      <c r="F175" s="73" t="s">
        <v>67</v>
      </c>
      <c r="G175" s="74">
        <v>124000</v>
      </c>
    </row>
    <row r="176" spans="1:7" s="61" customFormat="1">
      <c r="A176" s="167" t="s">
        <v>68</v>
      </c>
      <c r="B176" s="72" t="s">
        <v>8</v>
      </c>
      <c r="C176" s="73" t="s">
        <v>16</v>
      </c>
      <c r="D176" s="72" t="s">
        <v>7</v>
      </c>
      <c r="E176" s="73" t="s">
        <v>247</v>
      </c>
      <c r="F176" s="73" t="s">
        <v>69</v>
      </c>
      <c r="G176" s="74">
        <v>0</v>
      </c>
    </row>
    <row r="177" spans="1:7" s="61" customFormat="1">
      <c r="A177" s="66" t="s">
        <v>18</v>
      </c>
      <c r="B177" s="75" t="s">
        <v>8</v>
      </c>
      <c r="C177" s="68" t="s">
        <v>13</v>
      </c>
      <c r="D177" s="68"/>
      <c r="E177" s="68"/>
      <c r="F177" s="68"/>
      <c r="G177" s="89">
        <f>G178+G183</f>
        <v>715217</v>
      </c>
    </row>
    <row r="178" spans="1:7" s="61" customFormat="1">
      <c r="A178" s="107" t="s">
        <v>51</v>
      </c>
      <c r="B178" s="108" t="s">
        <v>8</v>
      </c>
      <c r="C178" s="109" t="s">
        <v>13</v>
      </c>
      <c r="D178" s="105" t="s">
        <v>5</v>
      </c>
      <c r="E178" s="105"/>
      <c r="F178" s="105"/>
      <c r="G178" s="110">
        <f>G179</f>
        <v>528217</v>
      </c>
    </row>
    <row r="179" spans="1:7" s="61" customFormat="1" ht="38.25">
      <c r="A179" s="70" t="s">
        <v>433</v>
      </c>
      <c r="B179" s="71" t="s">
        <v>8</v>
      </c>
      <c r="C179" s="111" t="s">
        <v>13</v>
      </c>
      <c r="D179" s="104" t="s">
        <v>5</v>
      </c>
      <c r="E179" s="73" t="s">
        <v>432</v>
      </c>
      <c r="F179" s="73"/>
      <c r="G179" s="145">
        <f>G180</f>
        <v>528217</v>
      </c>
    </row>
    <row r="180" spans="1:7" s="61" customFormat="1" ht="24.75" customHeight="1">
      <c r="A180" s="143" t="s">
        <v>434</v>
      </c>
      <c r="B180" s="71" t="s">
        <v>8</v>
      </c>
      <c r="C180" s="78" t="s">
        <v>13</v>
      </c>
      <c r="D180" s="79" t="s">
        <v>5</v>
      </c>
      <c r="E180" s="79" t="s">
        <v>435</v>
      </c>
      <c r="F180" s="144"/>
      <c r="G180" s="145">
        <f>SUM(G182)</f>
        <v>528217</v>
      </c>
    </row>
    <row r="181" spans="1:7" s="61" customFormat="1" ht="15.75" customHeight="1">
      <c r="A181" s="103" t="s">
        <v>375</v>
      </c>
      <c r="B181" s="71" t="s">
        <v>8</v>
      </c>
      <c r="C181" s="111" t="s">
        <v>13</v>
      </c>
      <c r="D181" s="104" t="s">
        <v>5</v>
      </c>
      <c r="E181" s="104" t="s">
        <v>436</v>
      </c>
      <c r="F181" s="105"/>
      <c r="G181" s="106">
        <f>G182</f>
        <v>528217</v>
      </c>
    </row>
    <row r="182" spans="1:7" s="61" customFormat="1" ht="25.9" customHeight="1">
      <c r="A182" s="103" t="s">
        <v>79</v>
      </c>
      <c r="B182" s="71" t="s">
        <v>8</v>
      </c>
      <c r="C182" s="111" t="s">
        <v>13</v>
      </c>
      <c r="D182" s="104" t="s">
        <v>5</v>
      </c>
      <c r="E182" s="104" t="s">
        <v>436</v>
      </c>
      <c r="F182" s="104" t="s">
        <v>80</v>
      </c>
      <c r="G182" s="106">
        <v>528217</v>
      </c>
    </row>
    <row r="183" spans="1:7" s="61" customFormat="1">
      <c r="A183" s="160" t="s">
        <v>286</v>
      </c>
      <c r="B183" s="75" t="s">
        <v>8</v>
      </c>
      <c r="C183" s="109" t="s">
        <v>13</v>
      </c>
      <c r="D183" s="105" t="s">
        <v>12</v>
      </c>
      <c r="E183" s="105"/>
      <c r="F183" s="105"/>
      <c r="G183" s="110">
        <f>G187+G188</f>
        <v>187000</v>
      </c>
    </row>
    <row r="184" spans="1:7" s="61" customFormat="1" ht="38.25">
      <c r="A184" s="70" t="s">
        <v>433</v>
      </c>
      <c r="B184" s="71" t="s">
        <v>8</v>
      </c>
      <c r="C184" s="111" t="s">
        <v>13</v>
      </c>
      <c r="D184" s="104" t="s">
        <v>12</v>
      </c>
      <c r="E184" s="104" t="s">
        <v>432</v>
      </c>
      <c r="F184" s="104"/>
      <c r="G184" s="106">
        <f>G187+G188</f>
        <v>187000</v>
      </c>
    </row>
    <row r="185" spans="1:7" s="61" customFormat="1" ht="25.5">
      <c r="A185" s="70" t="s">
        <v>438</v>
      </c>
      <c r="B185" s="71" t="s">
        <v>8</v>
      </c>
      <c r="C185" s="111" t="s">
        <v>13</v>
      </c>
      <c r="D185" s="104" t="s">
        <v>12</v>
      </c>
      <c r="E185" s="104" t="s">
        <v>437</v>
      </c>
      <c r="F185" s="104"/>
      <c r="G185" s="106">
        <v>156000</v>
      </c>
    </row>
    <row r="186" spans="1:7" s="61" customFormat="1" ht="25.5">
      <c r="A186" s="70" t="s">
        <v>439</v>
      </c>
      <c r="B186" s="71" t="s">
        <v>8</v>
      </c>
      <c r="C186" s="111" t="s">
        <v>13</v>
      </c>
      <c r="D186" s="104" t="s">
        <v>12</v>
      </c>
      <c r="E186" s="104" t="s">
        <v>440</v>
      </c>
      <c r="F186" s="104"/>
      <c r="G186" s="106">
        <v>156000</v>
      </c>
    </row>
    <row r="187" spans="1:7" s="61" customFormat="1" ht="25.5">
      <c r="A187" s="70" t="s">
        <v>441</v>
      </c>
      <c r="B187" s="71" t="s">
        <v>8</v>
      </c>
      <c r="C187" s="111" t="s">
        <v>13</v>
      </c>
      <c r="D187" s="104" t="s">
        <v>12</v>
      </c>
      <c r="E187" s="104" t="s">
        <v>440</v>
      </c>
      <c r="F187" s="104" t="s">
        <v>442</v>
      </c>
      <c r="G187" s="106">
        <v>156000</v>
      </c>
    </row>
    <row r="188" spans="1:7" s="61" customFormat="1" ht="75" customHeight="1">
      <c r="A188" s="172" t="s">
        <v>369</v>
      </c>
      <c r="B188" s="173" t="s">
        <v>8</v>
      </c>
      <c r="C188" s="174" t="s">
        <v>13</v>
      </c>
      <c r="D188" s="175" t="s">
        <v>12</v>
      </c>
      <c r="E188" s="175" t="s">
        <v>443</v>
      </c>
      <c r="F188" s="175"/>
      <c r="G188" s="176">
        <f>G189</f>
        <v>31000</v>
      </c>
    </row>
    <row r="189" spans="1:7" s="61" customFormat="1" ht="25.5">
      <c r="A189" s="172" t="s">
        <v>90</v>
      </c>
      <c r="B189" s="173" t="s">
        <v>8</v>
      </c>
      <c r="C189" s="174" t="s">
        <v>13</v>
      </c>
      <c r="D189" s="175" t="s">
        <v>12</v>
      </c>
      <c r="E189" s="175" t="s">
        <v>443</v>
      </c>
      <c r="F189" s="175" t="s">
        <v>88</v>
      </c>
      <c r="G189" s="176">
        <v>31000</v>
      </c>
    </row>
    <row r="190" spans="1:7" s="61" customFormat="1">
      <c r="A190" s="112" t="s">
        <v>85</v>
      </c>
      <c r="B190" s="75" t="s">
        <v>8</v>
      </c>
      <c r="C190" s="68" t="s">
        <v>41</v>
      </c>
      <c r="D190" s="68"/>
      <c r="E190" s="68"/>
      <c r="F190" s="68"/>
      <c r="G190" s="89">
        <f>SUM(G191)</f>
        <v>1000</v>
      </c>
    </row>
    <row r="191" spans="1:7" s="61" customFormat="1" ht="25.15" customHeight="1">
      <c r="A191" s="113" t="s">
        <v>55</v>
      </c>
      <c r="B191" s="114" t="s">
        <v>8</v>
      </c>
      <c r="C191" s="68" t="s">
        <v>41</v>
      </c>
      <c r="D191" s="67" t="s">
        <v>5</v>
      </c>
      <c r="E191" s="68"/>
      <c r="F191" s="68"/>
      <c r="G191" s="69">
        <f>G192</f>
        <v>1000</v>
      </c>
    </row>
    <row r="192" spans="1:7" s="61" customFormat="1" ht="38.25">
      <c r="A192" s="126" t="s">
        <v>360</v>
      </c>
      <c r="B192" s="115" t="s">
        <v>8</v>
      </c>
      <c r="C192" s="78" t="s">
        <v>41</v>
      </c>
      <c r="D192" s="79" t="s">
        <v>5</v>
      </c>
      <c r="E192" s="73" t="s">
        <v>241</v>
      </c>
      <c r="F192" s="68"/>
      <c r="G192" s="74">
        <f>G193</f>
        <v>1000</v>
      </c>
    </row>
    <row r="193" spans="1:7" s="61" customFormat="1" ht="25.5">
      <c r="A193" s="140" t="s">
        <v>361</v>
      </c>
      <c r="B193" s="115" t="s">
        <v>8</v>
      </c>
      <c r="C193" s="78" t="s">
        <v>41</v>
      </c>
      <c r="D193" s="79" t="s">
        <v>5</v>
      </c>
      <c r="E193" s="73" t="s">
        <v>254</v>
      </c>
      <c r="F193" s="72"/>
      <c r="G193" s="88">
        <f>G194</f>
        <v>1000</v>
      </c>
    </row>
    <row r="194" spans="1:7" s="61" customFormat="1" ht="30" customHeight="1">
      <c r="A194" s="141" t="s">
        <v>189</v>
      </c>
      <c r="B194" s="115" t="s">
        <v>8</v>
      </c>
      <c r="C194" s="73" t="s">
        <v>41</v>
      </c>
      <c r="D194" s="72" t="s">
        <v>5</v>
      </c>
      <c r="E194" s="73" t="s">
        <v>255</v>
      </c>
      <c r="F194" s="73"/>
      <c r="G194" s="88">
        <f>G195</f>
        <v>1000</v>
      </c>
    </row>
    <row r="195" spans="1:7" s="61" customFormat="1" ht="25.5" customHeight="1">
      <c r="A195" s="141" t="s">
        <v>86</v>
      </c>
      <c r="B195" s="72" t="s">
        <v>8</v>
      </c>
      <c r="C195" s="73" t="s">
        <v>41</v>
      </c>
      <c r="D195" s="72" t="s">
        <v>5</v>
      </c>
      <c r="E195" s="73" t="s">
        <v>256</v>
      </c>
      <c r="F195" s="73"/>
      <c r="G195" s="88">
        <f>SUM(G196)</f>
        <v>1000</v>
      </c>
    </row>
    <row r="196" spans="1:7" ht="43.5" customHeight="1">
      <c r="A196" s="76" t="s">
        <v>66</v>
      </c>
      <c r="B196" s="72" t="s">
        <v>8</v>
      </c>
      <c r="C196" s="78" t="s">
        <v>41</v>
      </c>
      <c r="D196" s="79" t="s">
        <v>5</v>
      </c>
      <c r="E196" s="73" t="s">
        <v>256</v>
      </c>
      <c r="F196" s="73" t="s">
        <v>67</v>
      </c>
      <c r="G196" s="88">
        <v>1000</v>
      </c>
    </row>
  </sheetData>
  <mergeCells count="22"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view="pageBreakPreview" topLeftCell="A18" zoomScale="130" zoomScaleSheetLayoutView="130" workbookViewId="0">
      <selection activeCell="D48" sqref="D48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318" t="s">
        <v>313</v>
      </c>
      <c r="C1" s="318"/>
      <c r="D1" s="318"/>
      <c r="E1" s="318"/>
      <c r="F1" s="318"/>
    </row>
    <row r="2" spans="1:6">
      <c r="A2" s="9"/>
      <c r="B2" s="318" t="s">
        <v>309</v>
      </c>
      <c r="C2" s="318"/>
      <c r="D2" s="318"/>
      <c r="E2" s="318"/>
      <c r="F2" s="318"/>
    </row>
    <row r="3" spans="1:6">
      <c r="A3" s="318" t="s">
        <v>49</v>
      </c>
      <c r="B3" s="318"/>
      <c r="C3" s="318"/>
      <c r="D3" s="318"/>
      <c r="E3" s="318"/>
      <c r="F3" s="318"/>
    </row>
    <row r="4" spans="1:6">
      <c r="A4" s="8"/>
      <c r="B4" s="318" t="s">
        <v>44</v>
      </c>
      <c r="C4" s="318"/>
      <c r="D4" s="318"/>
      <c r="E4" s="318"/>
      <c r="F4" s="318"/>
    </row>
    <row r="5" spans="1:6">
      <c r="A5" s="318" t="s">
        <v>368</v>
      </c>
      <c r="B5" s="318"/>
      <c r="C5" s="318"/>
      <c r="D5" s="318"/>
      <c r="E5" s="318"/>
      <c r="F5" s="318"/>
    </row>
    <row r="6" spans="1:6">
      <c r="A6" s="318" t="s">
        <v>118</v>
      </c>
      <c r="B6" s="318"/>
      <c r="C6" s="318"/>
      <c r="D6" s="318"/>
      <c r="E6" s="318"/>
      <c r="F6" s="318"/>
    </row>
    <row r="7" spans="1:6">
      <c r="A7" s="307" t="s">
        <v>422</v>
      </c>
      <c r="B7" s="307"/>
      <c r="C7" s="307"/>
      <c r="D7" s="307"/>
      <c r="E7" s="307"/>
      <c r="F7" s="307"/>
    </row>
    <row r="8" spans="1:6">
      <c r="A8" s="8"/>
      <c r="B8" s="307" t="s">
        <v>476</v>
      </c>
      <c r="C8" s="307"/>
      <c r="D8" s="307"/>
      <c r="E8" s="307"/>
      <c r="F8" s="307"/>
    </row>
    <row r="9" spans="1:6">
      <c r="A9" s="8"/>
      <c r="B9" s="318" t="s">
        <v>271</v>
      </c>
      <c r="C9" s="318"/>
      <c r="D9" s="318"/>
      <c r="E9" s="318"/>
      <c r="F9" s="318"/>
    </row>
    <row r="10" spans="1:6">
      <c r="A10" s="9"/>
      <c r="B10" s="318" t="s">
        <v>309</v>
      </c>
      <c r="C10" s="318"/>
      <c r="D10" s="318"/>
      <c r="E10" s="318"/>
      <c r="F10" s="318"/>
    </row>
    <row r="11" spans="1:6">
      <c r="A11" s="318" t="s">
        <v>49</v>
      </c>
      <c r="B11" s="318"/>
      <c r="C11" s="318"/>
      <c r="D11" s="318"/>
      <c r="E11" s="318"/>
      <c r="F11" s="318"/>
    </row>
    <row r="12" spans="1:6">
      <c r="A12" s="8"/>
      <c r="B12" s="318" t="s">
        <v>44</v>
      </c>
      <c r="C12" s="318"/>
      <c r="D12" s="318"/>
      <c r="E12" s="318"/>
      <c r="F12" s="318"/>
    </row>
    <row r="13" spans="1:6">
      <c r="A13" s="318" t="s">
        <v>280</v>
      </c>
      <c r="B13" s="318"/>
      <c r="C13" s="318"/>
      <c r="D13" s="318"/>
      <c r="E13" s="318"/>
      <c r="F13" s="318"/>
    </row>
    <row r="14" spans="1:6">
      <c r="A14" s="318" t="s">
        <v>118</v>
      </c>
      <c r="B14" s="318"/>
      <c r="C14" s="318"/>
      <c r="D14" s="318"/>
      <c r="E14" s="318"/>
      <c r="F14" s="318"/>
    </row>
    <row r="15" spans="1:6">
      <c r="A15" s="307" t="s">
        <v>422</v>
      </c>
      <c r="B15" s="307"/>
      <c r="C15" s="307"/>
      <c r="D15" s="307"/>
      <c r="E15" s="307"/>
      <c r="F15" s="307"/>
    </row>
    <row r="16" spans="1:6">
      <c r="A16" s="8"/>
      <c r="B16" s="307" t="s">
        <v>444</v>
      </c>
      <c r="C16" s="307"/>
      <c r="D16" s="307"/>
      <c r="E16" s="307"/>
      <c r="F16" s="307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320" t="s">
        <v>91</v>
      </c>
      <c r="B18" s="320"/>
      <c r="C18" s="320"/>
      <c r="D18" s="320"/>
      <c r="E18" s="320"/>
      <c r="F18" s="320"/>
    </row>
    <row r="19" spans="1:6">
      <c r="A19" s="320" t="s">
        <v>92</v>
      </c>
      <c r="B19" s="320"/>
      <c r="C19" s="320"/>
      <c r="D19" s="320"/>
      <c r="E19" s="320"/>
      <c r="F19" s="320"/>
    </row>
    <row r="20" spans="1:6">
      <c r="A20" s="320" t="s">
        <v>445</v>
      </c>
      <c r="B20" s="320"/>
      <c r="C20" s="320"/>
      <c r="D20" s="320"/>
      <c r="E20" s="320"/>
      <c r="F20" s="320"/>
    </row>
    <row r="21" spans="1:6" ht="12" customHeight="1" thickBot="1">
      <c r="A21" s="319"/>
      <c r="B21" s="319"/>
      <c r="C21" s="319"/>
      <c r="D21" s="319"/>
      <c r="E21" s="319"/>
      <c r="F21" s="321"/>
    </row>
    <row r="22" spans="1:6" hidden="1">
      <c r="A22" s="322"/>
      <c r="B22" s="322"/>
      <c r="C22" s="322"/>
      <c r="D22" s="322"/>
      <c r="E22" s="322"/>
    </row>
    <row r="23" spans="1:6" hidden="1">
      <c r="A23" s="320"/>
      <c r="B23" s="320"/>
      <c r="C23" s="320"/>
      <c r="D23" s="320"/>
      <c r="E23" s="320"/>
    </row>
    <row r="24" spans="1:6" ht="13.5" thickBot="1">
      <c r="A24" s="319"/>
      <c r="B24" s="319"/>
      <c r="C24" s="319"/>
      <c r="D24" s="319"/>
      <c r="E24" s="319"/>
    </row>
    <row r="25" spans="1:6" ht="15" thickBot="1">
      <c r="A25" s="282" t="s">
        <v>0</v>
      </c>
      <c r="B25" s="283" t="s">
        <v>1</v>
      </c>
      <c r="C25" s="283" t="s">
        <v>2</v>
      </c>
      <c r="D25" s="284" t="s">
        <v>431</v>
      </c>
      <c r="E25" s="44"/>
    </row>
    <row r="26" spans="1:6" ht="15.75" thickBot="1">
      <c r="A26" s="285"/>
      <c r="B26" s="286"/>
      <c r="C26" s="286"/>
      <c r="D26" s="287">
        <f>D27+D35+D36+D39+D41+D46+D49+D52+D44</f>
        <v>13232203.279999999</v>
      </c>
    </row>
    <row r="27" spans="1:6" ht="18" customHeight="1">
      <c r="A27" s="20" t="s">
        <v>4</v>
      </c>
      <c r="B27" s="21" t="s">
        <v>5</v>
      </c>
      <c r="C27" s="21"/>
      <c r="D27" s="22">
        <f>D28+D29+D32+D31+D30</f>
        <v>3611508.04</v>
      </c>
    </row>
    <row r="28" spans="1:6" ht="33.75" customHeight="1">
      <c r="A28" s="25" t="s">
        <v>70</v>
      </c>
      <c r="B28" s="26" t="s">
        <v>5</v>
      </c>
      <c r="C28" s="27" t="s">
        <v>6</v>
      </c>
      <c r="D28" s="28">
        <v>1236636.94</v>
      </c>
    </row>
    <row r="29" spans="1:6" ht="59.25" customHeight="1">
      <c r="A29" s="25" t="s">
        <v>72</v>
      </c>
      <c r="B29" s="26" t="s">
        <v>5</v>
      </c>
      <c r="C29" s="26" t="s">
        <v>7</v>
      </c>
      <c r="D29" s="28">
        <v>2363871.1</v>
      </c>
    </row>
    <row r="30" spans="1:6" ht="15" hidden="1">
      <c r="A30" s="25" t="s">
        <v>116</v>
      </c>
      <c r="B30" s="26" t="s">
        <v>5</v>
      </c>
      <c r="C30" s="26" t="s">
        <v>115</v>
      </c>
      <c r="D30" s="28"/>
    </row>
    <row r="31" spans="1:6" ht="15">
      <c r="A31" s="25" t="s">
        <v>74</v>
      </c>
      <c r="B31" s="26" t="s">
        <v>5</v>
      </c>
      <c r="C31" s="26" t="s">
        <v>41</v>
      </c>
      <c r="D31" s="28">
        <v>10000</v>
      </c>
    </row>
    <row r="32" spans="1:6" ht="15">
      <c r="A32" s="25" t="s">
        <v>54</v>
      </c>
      <c r="B32" s="26" t="s">
        <v>5</v>
      </c>
      <c r="C32" s="26" t="s">
        <v>53</v>
      </c>
      <c r="D32" s="28">
        <v>1000</v>
      </c>
    </row>
    <row r="33" spans="1:6" ht="14.25" hidden="1">
      <c r="A33" s="38" t="s">
        <v>9</v>
      </c>
      <c r="B33" s="42" t="s">
        <v>6</v>
      </c>
      <c r="C33" s="41"/>
      <c r="D33" s="39">
        <f>SUM(D34)</f>
        <v>0</v>
      </c>
    </row>
    <row r="34" spans="1:6" s="47" customFormat="1" ht="15" hidden="1">
      <c r="A34" s="43" t="s">
        <v>10</v>
      </c>
      <c r="B34" s="45" t="s">
        <v>6</v>
      </c>
      <c r="C34" s="46" t="s">
        <v>12</v>
      </c>
      <c r="D34" s="33">
        <v>0</v>
      </c>
    </row>
    <row r="35" spans="1:6" s="47" customFormat="1">
      <c r="A35" s="80" t="s">
        <v>9</v>
      </c>
      <c r="B35" s="81" t="s">
        <v>6</v>
      </c>
      <c r="C35" s="82"/>
      <c r="D35" s="268">
        <v>192000</v>
      </c>
      <c r="E35" s="129"/>
      <c r="F35" s="81"/>
    </row>
    <row r="36" spans="1:6" ht="28.5">
      <c r="A36" s="23" t="s">
        <v>11</v>
      </c>
      <c r="B36" s="24" t="s">
        <v>12</v>
      </c>
      <c r="C36" s="24"/>
      <c r="D36" s="29">
        <f>SUM(D37:D37)+D38</f>
        <v>368451</v>
      </c>
    </row>
    <row r="37" spans="1:6" s="47" customFormat="1" ht="15">
      <c r="A37" s="43" t="s">
        <v>25</v>
      </c>
      <c r="B37" s="45" t="s">
        <v>12</v>
      </c>
      <c r="C37" s="45" t="s">
        <v>6</v>
      </c>
      <c r="D37" s="34">
        <v>3000</v>
      </c>
    </row>
    <row r="38" spans="1:6" s="47" customFormat="1" ht="45">
      <c r="A38" s="288" t="s">
        <v>373</v>
      </c>
      <c r="B38" s="258" t="s">
        <v>12</v>
      </c>
      <c r="C38" s="259" t="s">
        <v>13</v>
      </c>
      <c r="D38" s="269">
        <v>365451</v>
      </c>
      <c r="E38" s="255" t="s">
        <v>222</v>
      </c>
    </row>
    <row r="39" spans="1:6" ht="14.25">
      <c r="A39" s="23" t="s">
        <v>45</v>
      </c>
      <c r="B39" s="24" t="s">
        <v>7</v>
      </c>
      <c r="C39" s="24"/>
      <c r="D39" s="29">
        <f>SUM(D40:D40)</f>
        <v>1984375.17</v>
      </c>
    </row>
    <row r="40" spans="1:6" s="47" customFormat="1" ht="15">
      <c r="A40" s="25" t="s">
        <v>78</v>
      </c>
      <c r="B40" s="27" t="s">
        <v>7</v>
      </c>
      <c r="C40" s="27" t="s">
        <v>42</v>
      </c>
      <c r="D40" s="33">
        <v>1984375.17</v>
      </c>
    </row>
    <row r="41" spans="1:6" ht="14.25">
      <c r="A41" s="23" t="s">
        <v>87</v>
      </c>
      <c r="B41" s="24" t="s">
        <v>14</v>
      </c>
      <c r="C41" s="24"/>
      <c r="D41" s="29">
        <f>D43</f>
        <v>444010</v>
      </c>
    </row>
    <row r="42" spans="1:6" s="47" customFormat="1" ht="0.75" customHeight="1">
      <c r="A42" s="25" t="s">
        <v>112</v>
      </c>
      <c r="B42" s="26" t="s">
        <v>14</v>
      </c>
      <c r="C42" s="26" t="s">
        <v>5</v>
      </c>
      <c r="D42" s="30">
        <v>0</v>
      </c>
    </row>
    <row r="43" spans="1:6" s="47" customFormat="1" ht="15">
      <c r="A43" s="25" t="s">
        <v>15</v>
      </c>
      <c r="B43" s="27" t="s">
        <v>14</v>
      </c>
      <c r="C43" s="27" t="s">
        <v>12</v>
      </c>
      <c r="D43" s="30">
        <v>444010</v>
      </c>
    </row>
    <row r="44" spans="1:6" s="47" customFormat="1" ht="14.25">
      <c r="A44" s="23" t="s">
        <v>470</v>
      </c>
      <c r="B44" s="24" t="s">
        <v>473</v>
      </c>
      <c r="C44" s="24"/>
      <c r="D44" s="29">
        <v>591295.92000000004</v>
      </c>
    </row>
    <row r="45" spans="1:6" s="47" customFormat="1" ht="30">
      <c r="A45" s="25" t="s">
        <v>471</v>
      </c>
      <c r="B45" s="27" t="s">
        <v>473</v>
      </c>
      <c r="C45" s="27" t="s">
        <v>14</v>
      </c>
      <c r="D45" s="30">
        <v>591295.92000000004</v>
      </c>
    </row>
    <row r="46" spans="1:6" ht="14.25">
      <c r="A46" s="23" t="s">
        <v>82</v>
      </c>
      <c r="B46" s="24" t="s">
        <v>16</v>
      </c>
      <c r="C46" s="24"/>
      <c r="D46" s="29">
        <f>SUM(D47:D48)</f>
        <v>5324346.1500000004</v>
      </c>
    </row>
    <row r="47" spans="1:6" s="47" customFormat="1" ht="15">
      <c r="A47" s="43" t="s">
        <v>17</v>
      </c>
      <c r="B47" s="45" t="s">
        <v>16</v>
      </c>
      <c r="C47" s="45" t="s">
        <v>5</v>
      </c>
      <c r="D47" s="34">
        <v>3120358.69</v>
      </c>
    </row>
    <row r="48" spans="1:6" s="47" customFormat="1" ht="15">
      <c r="A48" s="25" t="s">
        <v>84</v>
      </c>
      <c r="B48" s="27" t="s">
        <v>16</v>
      </c>
      <c r="C48" s="27" t="s">
        <v>7</v>
      </c>
      <c r="D48" s="30">
        <v>2203987.46</v>
      </c>
    </row>
    <row r="49" spans="1:4" ht="14.25">
      <c r="A49" s="23" t="s">
        <v>18</v>
      </c>
      <c r="B49" s="24" t="s">
        <v>13</v>
      </c>
      <c r="C49" s="24"/>
      <c r="D49" s="29">
        <f>SUM(D50:D51)</f>
        <v>715217</v>
      </c>
    </row>
    <row r="50" spans="1:4" s="47" customFormat="1" ht="15">
      <c r="A50" s="37" t="s">
        <v>51</v>
      </c>
      <c r="B50" s="35" t="s">
        <v>13</v>
      </c>
      <c r="C50" s="36" t="s">
        <v>5</v>
      </c>
      <c r="D50" s="32">
        <v>528217</v>
      </c>
    </row>
    <row r="51" spans="1:4" s="47" customFormat="1" ht="15">
      <c r="A51" s="159" t="s">
        <v>286</v>
      </c>
      <c r="B51" s="35" t="s">
        <v>13</v>
      </c>
      <c r="C51" s="36" t="s">
        <v>12</v>
      </c>
      <c r="D51" s="32">
        <v>187000</v>
      </c>
    </row>
    <row r="52" spans="1:4" ht="14.25">
      <c r="A52" s="40" t="s">
        <v>85</v>
      </c>
      <c r="B52" s="24" t="s">
        <v>41</v>
      </c>
      <c r="C52" s="24"/>
      <c r="D52" s="29">
        <f>SUM(D53)</f>
        <v>1000</v>
      </c>
    </row>
    <row r="53" spans="1:4" ht="15">
      <c r="A53" s="31" t="s">
        <v>55</v>
      </c>
      <c r="B53" s="27" t="s">
        <v>41</v>
      </c>
      <c r="C53" s="26" t="s">
        <v>5</v>
      </c>
      <c r="D53" s="28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0"/>
  <sheetViews>
    <sheetView tabSelected="1" view="pageBreakPreview" topLeftCell="A3" zoomScaleSheetLayoutView="100" workbookViewId="0">
      <selection activeCell="D72" sqref="D72"/>
    </sheetView>
  </sheetViews>
  <sheetFormatPr defaultColWidth="60.140625" defaultRowHeight="16.5"/>
  <cols>
    <col min="1" max="1" width="76.42578125" style="116" customWidth="1"/>
    <col min="2" max="2" width="23.85546875" style="119" customWidth="1"/>
    <col min="3" max="3" width="8" style="117" customWidth="1"/>
    <col min="4" max="4" width="23" style="118" customWidth="1"/>
    <col min="5" max="5" width="17.85546875" style="118" hidden="1" customWidth="1"/>
    <col min="6" max="6" width="17.5703125" style="118" hidden="1" customWidth="1"/>
    <col min="7" max="16384" width="60.140625" style="116"/>
  </cols>
  <sheetData>
    <row r="1" spans="1:61">
      <c r="A1" s="191"/>
      <c r="B1" s="323" t="s">
        <v>314</v>
      </c>
      <c r="C1" s="323"/>
      <c r="D1" s="323"/>
      <c r="E1" s="192"/>
      <c r="F1" s="192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</row>
    <row r="2" spans="1:61">
      <c r="A2" s="191"/>
      <c r="B2" s="323" t="s">
        <v>310</v>
      </c>
      <c r="C2" s="323"/>
      <c r="D2" s="323"/>
      <c r="E2" s="192"/>
      <c r="F2" s="192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</row>
    <row r="3" spans="1:61">
      <c r="A3" s="191"/>
      <c r="B3" s="323" t="s">
        <v>93</v>
      </c>
      <c r="C3" s="323"/>
      <c r="D3" s="323"/>
      <c r="E3" s="192"/>
      <c r="F3" s="192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</row>
    <row r="4" spans="1:61">
      <c r="A4" s="191"/>
      <c r="B4" s="323" t="s">
        <v>118</v>
      </c>
      <c r="C4" s="323"/>
      <c r="D4" s="323"/>
      <c r="E4" s="192"/>
      <c r="F4" s="192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</row>
    <row r="5" spans="1:61">
      <c r="A5" s="325" t="s">
        <v>368</v>
      </c>
      <c r="B5" s="325"/>
      <c r="C5" s="325"/>
      <c r="D5" s="325"/>
      <c r="E5" s="325"/>
      <c r="F5" s="325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</row>
    <row r="6" spans="1:61">
      <c r="A6" s="325" t="s">
        <v>118</v>
      </c>
      <c r="B6" s="325"/>
      <c r="C6" s="325"/>
      <c r="D6" s="325"/>
      <c r="E6" s="325"/>
      <c r="F6" s="325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</row>
    <row r="7" spans="1:61">
      <c r="A7" s="325" t="s">
        <v>422</v>
      </c>
      <c r="B7" s="325"/>
      <c r="C7" s="325"/>
      <c r="D7" s="325"/>
      <c r="E7" s="325"/>
      <c r="F7" s="325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</row>
    <row r="8" spans="1:61">
      <c r="A8" s="191"/>
      <c r="B8" s="323" t="s">
        <v>477</v>
      </c>
      <c r="C8" s="323"/>
      <c r="D8" s="323"/>
      <c r="E8" s="192"/>
      <c r="F8" s="192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</row>
    <row r="9" spans="1:61">
      <c r="A9" s="191"/>
      <c r="B9" s="323" t="s">
        <v>117</v>
      </c>
      <c r="C9" s="323"/>
      <c r="D9" s="323"/>
      <c r="E9" s="192"/>
      <c r="F9" s="192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</row>
    <row r="10" spans="1:61">
      <c r="A10" s="191"/>
      <c r="B10" s="323" t="s">
        <v>310</v>
      </c>
      <c r="C10" s="323"/>
      <c r="D10" s="323"/>
      <c r="E10" s="192"/>
      <c r="F10" s="192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</row>
    <row r="11" spans="1:61">
      <c r="A11" s="191"/>
      <c r="B11" s="323" t="s">
        <v>93</v>
      </c>
      <c r="C11" s="323"/>
      <c r="D11" s="323"/>
      <c r="E11" s="192"/>
      <c r="F11" s="192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</row>
    <row r="12" spans="1:61">
      <c r="A12" s="191"/>
      <c r="B12" s="323" t="s">
        <v>118</v>
      </c>
      <c r="C12" s="323"/>
      <c r="D12" s="323"/>
      <c r="E12" s="192"/>
      <c r="F12" s="192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  <c r="BI12" s="193"/>
    </row>
    <row r="13" spans="1:61">
      <c r="A13" s="325" t="s">
        <v>280</v>
      </c>
      <c r="B13" s="325"/>
      <c r="C13" s="325"/>
      <c r="D13" s="325"/>
      <c r="E13" s="325"/>
      <c r="F13" s="325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  <c r="BI13" s="193"/>
    </row>
    <row r="14" spans="1:61">
      <c r="A14" s="325" t="s">
        <v>118</v>
      </c>
      <c r="B14" s="325"/>
      <c r="C14" s="325"/>
      <c r="D14" s="325"/>
      <c r="E14" s="325"/>
      <c r="F14" s="325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  <c r="BI14" s="193"/>
    </row>
    <row r="15" spans="1:61">
      <c r="A15" s="325" t="s">
        <v>422</v>
      </c>
      <c r="B15" s="325"/>
      <c r="C15" s="325"/>
      <c r="D15" s="325"/>
      <c r="E15" s="325"/>
      <c r="F15" s="325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</row>
    <row r="16" spans="1:61">
      <c r="A16" s="191"/>
      <c r="B16" s="323" t="s">
        <v>446</v>
      </c>
      <c r="C16" s="323"/>
      <c r="D16" s="323"/>
      <c r="E16" s="192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</row>
    <row r="17" spans="1:61">
      <c r="A17" s="193"/>
      <c r="B17" s="194"/>
      <c r="C17" s="195"/>
      <c r="D17" s="196"/>
      <c r="E17" s="196"/>
      <c r="F17" s="196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</row>
    <row r="18" spans="1:61">
      <c r="A18" s="324" t="s">
        <v>119</v>
      </c>
      <c r="B18" s="324"/>
      <c r="C18" s="324"/>
      <c r="D18" s="324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</row>
    <row r="19" spans="1:61">
      <c r="A19" s="324" t="s">
        <v>120</v>
      </c>
      <c r="B19" s="324"/>
      <c r="C19" s="324"/>
      <c r="D19" s="324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</row>
    <row r="20" spans="1:61">
      <c r="A20" s="324" t="s">
        <v>121</v>
      </c>
      <c r="B20" s="324"/>
      <c r="C20" s="324"/>
      <c r="D20" s="324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</row>
    <row r="21" spans="1:61">
      <c r="A21" s="324" t="s">
        <v>447</v>
      </c>
      <c r="B21" s="324"/>
      <c r="C21" s="324"/>
      <c r="D21" s="324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</row>
    <row r="22" spans="1:61">
      <c r="A22" s="193"/>
      <c r="B22" s="194"/>
      <c r="C22" s="195"/>
      <c r="D22" s="196"/>
      <c r="E22" s="196"/>
      <c r="F22" s="196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</row>
    <row r="23" spans="1:61" ht="17.25" thickBot="1">
      <c r="A23" s="193"/>
      <c r="B23" s="194"/>
      <c r="C23" s="195"/>
      <c r="D23" s="196"/>
      <c r="E23" s="196"/>
      <c r="F23" s="196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</row>
    <row r="24" spans="1:61" s="120" customFormat="1" ht="39" customHeight="1" thickBot="1">
      <c r="A24" s="197" t="s">
        <v>0</v>
      </c>
      <c r="B24" s="198" t="s">
        <v>61</v>
      </c>
      <c r="C24" s="199" t="s">
        <v>3</v>
      </c>
      <c r="D24" s="200" t="s">
        <v>448</v>
      </c>
      <c r="E24" s="201" t="s">
        <v>122</v>
      </c>
      <c r="F24" s="201" t="s">
        <v>123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</row>
    <row r="25" spans="1:61" ht="17.25" thickBot="1">
      <c r="A25" s="293" t="s">
        <v>124</v>
      </c>
      <c r="B25" s="294"/>
      <c r="C25" s="295"/>
      <c r="D25" s="203">
        <f>D26+D58+D65+D77+D97+D101+D105+D109+D112+D118-1000</f>
        <v>7526592.0700000003</v>
      </c>
      <c r="E25" s="204" t="e">
        <f>E26+E58+E65+#REF!+E77+#REF!+#REF!+#REF!+#REF!+#REF!+#REF!+#REF!+#REF!+#REF!+#REF!+#REF!+#REF!+#REF!+#REF!+#REF!</f>
        <v>#REF!</v>
      </c>
      <c r="F25" s="203" t="e">
        <f>F26+F58+F65+#REF!+F77+#REF!+#REF!+#REF!+#REF!+#REF!+#REF!+#REF!+#REF!+#REF!+#REF!+#REF!+#REF!+#REF!+#REF!+#REF!</f>
        <v>#REF!</v>
      </c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</row>
    <row r="26" spans="1:61" ht="49.5">
      <c r="A26" s="146" t="s">
        <v>350</v>
      </c>
      <c r="B26" s="205" t="s">
        <v>125</v>
      </c>
      <c r="C26" s="206"/>
      <c r="D26" s="207">
        <f>D27+D31+D46+D50+D54</f>
        <v>368451</v>
      </c>
      <c r="E26" s="208" t="e">
        <f>E27+E50</f>
        <v>#REF!</v>
      </c>
      <c r="F26" s="207" t="e">
        <f>F27+F50</f>
        <v>#REF!</v>
      </c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</row>
    <row r="27" spans="1:61" s="120" customFormat="1" ht="49.5">
      <c r="A27" s="147" t="s">
        <v>354</v>
      </c>
      <c r="B27" s="209" t="s">
        <v>126</v>
      </c>
      <c r="C27" s="210"/>
      <c r="D27" s="211">
        <f>D28</f>
        <v>1000</v>
      </c>
      <c r="E27" s="212" t="e">
        <f>E28+#REF!+#REF!</f>
        <v>#REF!</v>
      </c>
      <c r="F27" s="211" t="e">
        <f>F28+#REF!+#REF!</f>
        <v>#REF!</v>
      </c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</row>
    <row r="28" spans="1:61" ht="33">
      <c r="A28" s="213" t="s">
        <v>127</v>
      </c>
      <c r="B28" s="214" t="s">
        <v>128</v>
      </c>
      <c r="C28" s="215"/>
      <c r="D28" s="216">
        <f t="shared" ref="D28:F29" si="0">D29</f>
        <v>1000</v>
      </c>
      <c r="E28" s="217">
        <f t="shared" si="0"/>
        <v>100000</v>
      </c>
      <c r="F28" s="216">
        <f t="shared" si="0"/>
        <v>100000</v>
      </c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</row>
    <row r="29" spans="1:61" ht="33">
      <c r="A29" s="218" t="s">
        <v>129</v>
      </c>
      <c r="B29" s="214" t="s">
        <v>130</v>
      </c>
      <c r="C29" s="215"/>
      <c r="D29" s="216">
        <f t="shared" si="0"/>
        <v>1000</v>
      </c>
      <c r="E29" s="217">
        <f t="shared" si="0"/>
        <v>100000</v>
      </c>
      <c r="F29" s="216">
        <f t="shared" si="0"/>
        <v>100000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</row>
    <row r="30" spans="1:61" ht="32.25" customHeight="1">
      <c r="A30" s="148" t="s">
        <v>66</v>
      </c>
      <c r="B30" s="214" t="s">
        <v>130</v>
      </c>
      <c r="C30" s="215">
        <v>240</v>
      </c>
      <c r="D30" s="216">
        <v>1000</v>
      </c>
      <c r="E30" s="217">
        <f>'[1]Ведом. 2016'!H743</f>
        <v>100000</v>
      </c>
      <c r="F30" s="216">
        <f>'[1]Ведом. 2016'!I743</f>
        <v>100000</v>
      </c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3"/>
      <c r="AC30" s="193"/>
      <c r="AD30" s="193"/>
      <c r="AE30" s="193"/>
      <c r="AF30" s="193"/>
      <c r="AG30" s="193"/>
      <c r="AH30" s="193"/>
      <c r="AI30" s="193"/>
      <c r="AJ30" s="193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</row>
    <row r="31" spans="1:61" ht="33">
      <c r="A31" s="147" t="s">
        <v>366</v>
      </c>
      <c r="B31" s="209" t="s">
        <v>131</v>
      </c>
      <c r="C31" s="215"/>
      <c r="D31" s="211">
        <f>D32</f>
        <v>364451</v>
      </c>
      <c r="E31" s="212">
        <f t="shared" ref="E31:F48" si="1">E32</f>
        <v>20000</v>
      </c>
      <c r="F31" s="211">
        <f t="shared" si="1"/>
        <v>20000</v>
      </c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</row>
    <row r="32" spans="1:61">
      <c r="A32" s="148" t="s">
        <v>132</v>
      </c>
      <c r="B32" s="214" t="s">
        <v>133</v>
      </c>
      <c r="C32" s="215"/>
      <c r="D32" s="216">
        <f>D33+D40+D35+D38+D42+D44</f>
        <v>364451</v>
      </c>
      <c r="E32" s="217">
        <f t="shared" si="1"/>
        <v>20000</v>
      </c>
      <c r="F32" s="216">
        <f t="shared" si="1"/>
        <v>20000</v>
      </c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</row>
    <row r="33" spans="1:61" ht="36.75" customHeight="1">
      <c r="A33" s="148" t="s">
        <v>129</v>
      </c>
      <c r="B33" s="214" t="s">
        <v>134</v>
      </c>
      <c r="C33" s="215"/>
      <c r="D33" s="216">
        <f>D34</f>
        <v>12737</v>
      </c>
      <c r="E33" s="217">
        <f t="shared" si="1"/>
        <v>20000</v>
      </c>
      <c r="F33" s="216">
        <f t="shared" si="1"/>
        <v>20000</v>
      </c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</row>
    <row r="34" spans="1:61" ht="36.75" customHeight="1">
      <c r="A34" s="148" t="s">
        <v>66</v>
      </c>
      <c r="B34" s="214" t="s">
        <v>134</v>
      </c>
      <c r="C34" s="215">
        <v>240</v>
      </c>
      <c r="D34" s="216">
        <v>12737</v>
      </c>
      <c r="E34" s="217">
        <f>'[1]Ведом. 2016'!H752</f>
        <v>20000</v>
      </c>
      <c r="F34" s="216">
        <f>'[1]Ведом. 2016'!I752</f>
        <v>20000</v>
      </c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</row>
    <row r="35" spans="1:61" ht="36.75" customHeight="1">
      <c r="A35" s="148" t="s">
        <v>389</v>
      </c>
      <c r="B35" s="214" t="s">
        <v>404</v>
      </c>
      <c r="C35" s="215"/>
      <c r="D35" s="302">
        <f>D36+D37</f>
        <v>280000</v>
      </c>
      <c r="E35" s="217"/>
      <c r="F35" s="216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</row>
    <row r="36" spans="1:61" ht="36.75" customHeight="1">
      <c r="A36" s="148" t="s">
        <v>462</v>
      </c>
      <c r="B36" s="214" t="s">
        <v>404</v>
      </c>
      <c r="C36" s="215">
        <v>123</v>
      </c>
      <c r="D36" s="302">
        <v>60000</v>
      </c>
      <c r="E36" s="217"/>
      <c r="F36" s="216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</row>
    <row r="37" spans="1:61" ht="36.75" customHeight="1">
      <c r="A37" s="148" t="s">
        <v>66</v>
      </c>
      <c r="B37" s="214" t="s">
        <v>404</v>
      </c>
      <c r="C37" s="215">
        <v>240</v>
      </c>
      <c r="D37" s="302">
        <v>220000</v>
      </c>
      <c r="E37" s="217"/>
      <c r="F37" s="216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  <c r="BI37" s="193"/>
    </row>
    <row r="38" spans="1:61" ht="36.75" customHeight="1">
      <c r="A38" s="148" t="s">
        <v>390</v>
      </c>
      <c r="B38" s="214" t="s">
        <v>405</v>
      </c>
      <c r="C38" s="215"/>
      <c r="D38" s="302">
        <f>D39</f>
        <v>5714</v>
      </c>
      <c r="E38" s="217"/>
      <c r="F38" s="216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  <c r="BI38" s="193"/>
    </row>
    <row r="39" spans="1:61" ht="36.75" customHeight="1">
      <c r="A39" s="148" t="s">
        <v>66</v>
      </c>
      <c r="B39" s="214" t="s">
        <v>405</v>
      </c>
      <c r="C39" s="215">
        <v>240</v>
      </c>
      <c r="D39" s="302">
        <v>5714</v>
      </c>
      <c r="E39" s="217"/>
      <c r="F39" s="216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</row>
    <row r="40" spans="1:61" ht="36.75" customHeight="1">
      <c r="A40" s="262" t="s">
        <v>329</v>
      </c>
      <c r="B40" s="260" t="s">
        <v>330</v>
      </c>
      <c r="C40" s="263"/>
      <c r="D40" s="265">
        <v>49000</v>
      </c>
      <c r="E40" s="261" t="s">
        <v>222</v>
      </c>
      <c r="F40" s="216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</row>
    <row r="41" spans="1:61" ht="33" customHeight="1">
      <c r="A41" s="148" t="s">
        <v>66</v>
      </c>
      <c r="B41" s="260" t="s">
        <v>330</v>
      </c>
      <c r="C41" s="263" t="s">
        <v>67</v>
      </c>
      <c r="D41" s="265">
        <v>49000</v>
      </c>
      <c r="E41" s="261"/>
      <c r="F41" s="216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</row>
    <row r="42" spans="1:61" ht="36.6" customHeight="1">
      <c r="A42" s="262" t="s">
        <v>392</v>
      </c>
      <c r="B42" s="260" t="s">
        <v>331</v>
      </c>
      <c r="C42" s="257"/>
      <c r="D42" s="265">
        <v>1000</v>
      </c>
      <c r="E42" s="130" t="s">
        <v>330</v>
      </c>
      <c r="F42" s="216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</row>
    <row r="43" spans="1:61" ht="40.5" customHeight="1">
      <c r="A43" s="148" t="s">
        <v>66</v>
      </c>
      <c r="B43" s="260" t="s">
        <v>331</v>
      </c>
      <c r="C43" s="234" t="s">
        <v>67</v>
      </c>
      <c r="D43" s="303">
        <v>1000</v>
      </c>
      <c r="E43" s="264"/>
      <c r="F43" s="216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</row>
    <row r="44" spans="1:61" ht="40.5" customHeight="1">
      <c r="A44" s="148" t="s">
        <v>458</v>
      </c>
      <c r="B44" s="260" t="s">
        <v>456</v>
      </c>
      <c r="C44" s="234"/>
      <c r="D44" s="303">
        <f>D45</f>
        <v>16000</v>
      </c>
      <c r="E44" s="264"/>
      <c r="F44" s="216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</row>
    <row r="45" spans="1:61" ht="40.5" customHeight="1">
      <c r="A45" s="148" t="s">
        <v>66</v>
      </c>
      <c r="B45" s="260" t="s">
        <v>456</v>
      </c>
      <c r="C45" s="234" t="s">
        <v>67</v>
      </c>
      <c r="D45" s="303">
        <v>16000</v>
      </c>
      <c r="E45" s="264"/>
      <c r="F45" s="216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</row>
    <row r="46" spans="1:61" ht="33">
      <c r="A46" s="147" t="s">
        <v>352</v>
      </c>
      <c r="B46" s="209" t="s">
        <v>135</v>
      </c>
      <c r="C46" s="215"/>
      <c r="D46" s="211">
        <f>D47</f>
        <v>1000</v>
      </c>
      <c r="E46" s="212">
        <f t="shared" si="1"/>
        <v>400</v>
      </c>
      <c r="F46" s="211">
        <f t="shared" si="1"/>
        <v>400</v>
      </c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</row>
    <row r="47" spans="1:61" ht="33">
      <c r="A47" s="148" t="s">
        <v>136</v>
      </c>
      <c r="B47" s="214" t="s">
        <v>137</v>
      </c>
      <c r="C47" s="215"/>
      <c r="D47" s="216">
        <f>D48</f>
        <v>1000</v>
      </c>
      <c r="E47" s="217">
        <f t="shared" si="1"/>
        <v>400</v>
      </c>
      <c r="F47" s="216">
        <f t="shared" si="1"/>
        <v>400</v>
      </c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</row>
    <row r="48" spans="1:61">
      <c r="A48" s="148" t="s">
        <v>138</v>
      </c>
      <c r="B48" s="214" t="s">
        <v>139</v>
      </c>
      <c r="C48" s="215"/>
      <c r="D48" s="216">
        <f>D49</f>
        <v>1000</v>
      </c>
      <c r="E48" s="217">
        <f t="shared" si="1"/>
        <v>400</v>
      </c>
      <c r="F48" s="216">
        <f t="shared" si="1"/>
        <v>400</v>
      </c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</row>
    <row r="49" spans="1:61" ht="36.75" customHeight="1">
      <c r="A49" s="148" t="s">
        <v>66</v>
      </c>
      <c r="B49" s="214" t="s">
        <v>139</v>
      </c>
      <c r="C49" s="215">
        <v>240</v>
      </c>
      <c r="D49" s="216">
        <v>1000</v>
      </c>
      <c r="E49" s="217">
        <f>'[1]Ведом. 2016'!H756</f>
        <v>400</v>
      </c>
      <c r="F49" s="216">
        <f>'[1]Ведом. 2016'!I756</f>
        <v>400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</row>
    <row r="50" spans="1:61" ht="33">
      <c r="A50" s="147" t="s">
        <v>351</v>
      </c>
      <c r="B50" s="209" t="s">
        <v>140</v>
      </c>
      <c r="C50" s="215"/>
      <c r="D50" s="211">
        <f>D51</f>
        <v>1000</v>
      </c>
      <c r="E50" s="212">
        <f t="shared" ref="E50:F56" si="2">E51</f>
        <v>696000</v>
      </c>
      <c r="F50" s="211">
        <f t="shared" si="2"/>
        <v>696000</v>
      </c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</row>
    <row r="51" spans="1:61">
      <c r="A51" s="148" t="s">
        <v>141</v>
      </c>
      <c r="B51" s="214" t="s">
        <v>142</v>
      </c>
      <c r="C51" s="215"/>
      <c r="D51" s="216">
        <f>D52</f>
        <v>1000</v>
      </c>
      <c r="E51" s="217">
        <f t="shared" si="2"/>
        <v>696000</v>
      </c>
      <c r="F51" s="216">
        <f t="shared" si="2"/>
        <v>696000</v>
      </c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</row>
    <row r="52" spans="1:61">
      <c r="A52" s="148" t="s">
        <v>143</v>
      </c>
      <c r="B52" s="214" t="s">
        <v>144</v>
      </c>
      <c r="C52" s="215"/>
      <c r="D52" s="216">
        <f>D53</f>
        <v>1000</v>
      </c>
      <c r="E52" s="217">
        <f t="shared" si="2"/>
        <v>696000</v>
      </c>
      <c r="F52" s="216">
        <f t="shared" si="2"/>
        <v>696000</v>
      </c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</row>
    <row r="53" spans="1:61" ht="36.75" customHeight="1">
      <c r="A53" s="148" t="s">
        <v>66</v>
      </c>
      <c r="B53" s="214" t="s">
        <v>144</v>
      </c>
      <c r="C53" s="215">
        <v>240</v>
      </c>
      <c r="D53" s="216">
        <v>1000</v>
      </c>
      <c r="E53" s="217">
        <f>'[1]Ведом. 2016'!H767</f>
        <v>696000</v>
      </c>
      <c r="F53" s="216">
        <f>'[1]Ведом. 2016'!I767</f>
        <v>696000</v>
      </c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</row>
    <row r="54" spans="1:61" ht="49.5">
      <c r="A54" s="147" t="s">
        <v>355</v>
      </c>
      <c r="B54" s="209" t="s">
        <v>145</v>
      </c>
      <c r="C54" s="215"/>
      <c r="D54" s="211">
        <f>D55</f>
        <v>1000</v>
      </c>
      <c r="E54" s="212">
        <f t="shared" si="2"/>
        <v>7583380</v>
      </c>
      <c r="F54" s="211">
        <f t="shared" si="2"/>
        <v>15707380</v>
      </c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</row>
    <row r="55" spans="1:61" ht="33">
      <c r="A55" s="148" t="s">
        <v>146</v>
      </c>
      <c r="B55" s="214" t="s">
        <v>147</v>
      </c>
      <c r="C55" s="215"/>
      <c r="D55" s="216">
        <f>D56</f>
        <v>1000</v>
      </c>
      <c r="E55" s="217">
        <f t="shared" si="2"/>
        <v>7583380</v>
      </c>
      <c r="F55" s="216">
        <f t="shared" si="2"/>
        <v>15707380</v>
      </c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</row>
    <row r="56" spans="1:61" ht="33">
      <c r="A56" s="148" t="s">
        <v>148</v>
      </c>
      <c r="B56" s="214" t="s">
        <v>149</v>
      </c>
      <c r="C56" s="215"/>
      <c r="D56" s="216">
        <f>D57</f>
        <v>1000</v>
      </c>
      <c r="E56" s="217">
        <f t="shared" si="2"/>
        <v>7583380</v>
      </c>
      <c r="F56" s="216">
        <f t="shared" si="2"/>
        <v>15707380</v>
      </c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</row>
    <row r="57" spans="1:61" ht="36.75" customHeight="1">
      <c r="A57" s="148" t="s">
        <v>66</v>
      </c>
      <c r="B57" s="214" t="s">
        <v>149</v>
      </c>
      <c r="C57" s="215">
        <v>240</v>
      </c>
      <c r="D57" s="216">
        <v>1000</v>
      </c>
      <c r="E57" s="217">
        <f>'[1]Ведом. 2016'!H771</f>
        <v>7583380</v>
      </c>
      <c r="F57" s="216">
        <f>'[1]Ведом. 2016'!I771</f>
        <v>15707380</v>
      </c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</row>
    <row r="58" spans="1:61" s="120" customFormat="1" ht="49.5">
      <c r="A58" s="147" t="s">
        <v>365</v>
      </c>
      <c r="B58" s="219" t="s">
        <v>150</v>
      </c>
      <c r="C58" s="210"/>
      <c r="D58" s="211">
        <f>D59+D62</f>
        <v>2000</v>
      </c>
      <c r="E58" s="212">
        <f>E59</f>
        <v>460000</v>
      </c>
      <c r="F58" s="211">
        <f>F59</f>
        <v>470000</v>
      </c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  <c r="BI58" s="202"/>
    </row>
    <row r="59" spans="1:61" ht="18.75">
      <c r="A59" s="148" t="s">
        <v>151</v>
      </c>
      <c r="B59" s="220" t="s">
        <v>152</v>
      </c>
      <c r="C59" s="215"/>
      <c r="D59" s="216">
        <f>D60</f>
        <v>1000</v>
      </c>
      <c r="E59" s="217">
        <f>E62+E60</f>
        <v>460000</v>
      </c>
      <c r="F59" s="216">
        <f>F62+F60</f>
        <v>470000</v>
      </c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</row>
    <row r="60" spans="1:61" ht="42" customHeight="1">
      <c r="A60" s="213" t="s">
        <v>153</v>
      </c>
      <c r="B60" s="220" t="s">
        <v>154</v>
      </c>
      <c r="C60" s="215"/>
      <c r="D60" s="216">
        <f>D61</f>
        <v>1000</v>
      </c>
      <c r="E60" s="217">
        <f>E61</f>
        <v>90000</v>
      </c>
      <c r="F60" s="216">
        <f>F61</f>
        <v>90000</v>
      </c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93"/>
      <c r="BC60" s="193"/>
      <c r="BD60" s="193"/>
      <c r="BE60" s="193"/>
      <c r="BF60" s="193"/>
      <c r="BG60" s="193"/>
      <c r="BH60" s="193"/>
      <c r="BI60" s="193"/>
    </row>
    <row r="61" spans="1:61" ht="33" customHeight="1">
      <c r="A61" s="148" t="s">
        <v>66</v>
      </c>
      <c r="B61" s="220" t="s">
        <v>154</v>
      </c>
      <c r="C61" s="215">
        <v>240</v>
      </c>
      <c r="D61" s="216">
        <v>1000</v>
      </c>
      <c r="E61" s="217">
        <f>'[1]Ведом. 2016'!H121</f>
        <v>90000</v>
      </c>
      <c r="F61" s="216">
        <f>'[1]Ведом. 2016'!I121</f>
        <v>90000</v>
      </c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  <c r="BI61" s="193"/>
    </row>
    <row r="62" spans="1:61" ht="18.75">
      <c r="A62" s="148" t="s">
        <v>155</v>
      </c>
      <c r="B62" s="220" t="s">
        <v>156</v>
      </c>
      <c r="C62" s="215"/>
      <c r="D62" s="216">
        <f>D63</f>
        <v>1000</v>
      </c>
      <c r="E62" s="217">
        <f>E63</f>
        <v>370000</v>
      </c>
      <c r="F62" s="216">
        <f>F63</f>
        <v>380000</v>
      </c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</row>
    <row r="63" spans="1:61" ht="33">
      <c r="A63" s="148" t="s">
        <v>157</v>
      </c>
      <c r="B63" s="220" t="s">
        <v>158</v>
      </c>
      <c r="C63" s="215"/>
      <c r="D63" s="216">
        <f>D64</f>
        <v>1000</v>
      </c>
      <c r="E63" s="217">
        <f>'[1]Ведом. 2016'!H123</f>
        <v>370000</v>
      </c>
      <c r="F63" s="216">
        <f>'[1]Ведом. 2016'!I123</f>
        <v>380000</v>
      </c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</row>
    <row r="64" spans="1:61" ht="33" customHeight="1">
      <c r="A64" s="148" t="s">
        <v>66</v>
      </c>
      <c r="B64" s="220" t="s">
        <v>158</v>
      </c>
      <c r="C64" s="215">
        <v>240</v>
      </c>
      <c r="D64" s="216">
        <v>1000</v>
      </c>
      <c r="E64" s="217">
        <f>'[1]Ведом. 2016'!H124</f>
        <v>70000</v>
      </c>
      <c r="F64" s="216">
        <f>'[1]Ведом. 2016'!I124</f>
        <v>70000</v>
      </c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</row>
    <row r="65" spans="1:61" ht="49.5">
      <c r="A65" s="146" t="s">
        <v>364</v>
      </c>
      <c r="B65" s="205" t="s">
        <v>159</v>
      </c>
      <c r="C65" s="206"/>
      <c r="D65" s="207">
        <f>D66</f>
        <v>1033805.92</v>
      </c>
      <c r="E65" s="208" t="e">
        <f>#REF!+#REF!+#REF!+#REF!</f>
        <v>#REF!</v>
      </c>
      <c r="F65" s="207" t="e">
        <f>#REF!+#REF!+#REF!+#REF!</f>
        <v>#REF!</v>
      </c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</row>
    <row r="66" spans="1:61" ht="33">
      <c r="A66" s="148" t="s">
        <v>160</v>
      </c>
      <c r="B66" s="214" t="s">
        <v>161</v>
      </c>
      <c r="C66" s="215"/>
      <c r="D66" s="216">
        <f>D67+D69+D71+D73+D75</f>
        <v>1033805.92</v>
      </c>
      <c r="E66" s="217" t="e">
        <f>E69+#REF!+#REF!+#REF!</f>
        <v>#REF!</v>
      </c>
      <c r="F66" s="216" t="e">
        <f>F69+#REF!+#REF!+#REF!</f>
        <v>#REF!</v>
      </c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  <c r="BI66" s="193"/>
    </row>
    <row r="67" spans="1:61">
      <c r="A67" s="221" t="s">
        <v>164</v>
      </c>
      <c r="B67" s="222" t="s">
        <v>165</v>
      </c>
      <c r="C67" s="215"/>
      <c r="D67" s="216">
        <f>D68</f>
        <v>411510</v>
      </c>
      <c r="E67" s="217"/>
      <c r="F67" s="216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</row>
    <row r="68" spans="1:61" ht="33">
      <c r="A68" s="148" t="s">
        <v>66</v>
      </c>
      <c r="B68" s="223" t="s">
        <v>165</v>
      </c>
      <c r="C68" s="215">
        <v>240</v>
      </c>
      <c r="D68" s="216">
        <v>411510</v>
      </c>
      <c r="E68" s="217"/>
      <c r="F68" s="216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  <c r="BI68" s="193"/>
    </row>
    <row r="69" spans="1:61">
      <c r="A69" s="121" t="s">
        <v>162</v>
      </c>
      <c r="B69" s="223" t="s">
        <v>163</v>
      </c>
      <c r="C69" s="215"/>
      <c r="D69" s="216">
        <f>D70</f>
        <v>1000</v>
      </c>
      <c r="E69" s="217" t="e">
        <f>#REF!</f>
        <v>#REF!</v>
      </c>
      <c r="F69" s="216" t="e">
        <f>#REF!</f>
        <v>#REF!</v>
      </c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  <c r="BI69" s="193"/>
    </row>
    <row r="70" spans="1:61" ht="33">
      <c r="A70" s="148" t="s">
        <v>66</v>
      </c>
      <c r="B70" s="223" t="s">
        <v>163</v>
      </c>
      <c r="C70" s="215">
        <v>240</v>
      </c>
      <c r="D70" s="216">
        <v>1000</v>
      </c>
      <c r="E70" s="217">
        <f>'[1]Ведом. 2016'!H533</f>
        <v>625000</v>
      </c>
      <c r="F70" s="216">
        <f>'[1]Ведом. 2016'!I533</f>
        <v>900000</v>
      </c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  <c r="BI70" s="193"/>
    </row>
    <row r="71" spans="1:61">
      <c r="A71" s="121" t="s">
        <v>166</v>
      </c>
      <c r="B71" s="223" t="s">
        <v>167</v>
      </c>
      <c r="C71" s="215"/>
      <c r="D71" s="216">
        <f>D72</f>
        <v>30000</v>
      </c>
      <c r="E71" s="217"/>
      <c r="F71" s="216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</row>
    <row r="72" spans="1:61" ht="33">
      <c r="A72" s="148" t="s">
        <v>66</v>
      </c>
      <c r="B72" s="223" t="s">
        <v>167</v>
      </c>
      <c r="C72" s="215">
        <v>240</v>
      </c>
      <c r="D72" s="216">
        <v>30000</v>
      </c>
      <c r="E72" s="217"/>
      <c r="F72" s="216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</row>
    <row r="73" spans="1:61" ht="33">
      <c r="A73" s="148" t="s">
        <v>480</v>
      </c>
      <c r="B73" s="223" t="s">
        <v>479</v>
      </c>
      <c r="C73" s="215"/>
      <c r="D73" s="216">
        <v>579470</v>
      </c>
      <c r="E73" s="217"/>
      <c r="F73" s="216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</row>
    <row r="74" spans="1:61" ht="33">
      <c r="A74" s="148" t="s">
        <v>66</v>
      </c>
      <c r="B74" s="223" t="s">
        <v>479</v>
      </c>
      <c r="C74" s="215">
        <v>240</v>
      </c>
      <c r="D74" s="216">
        <v>579470</v>
      </c>
      <c r="E74" s="217"/>
      <c r="F74" s="216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  <c r="BI74" s="193"/>
    </row>
    <row r="75" spans="1:61" ht="33">
      <c r="A75" s="148" t="s">
        <v>480</v>
      </c>
      <c r="B75" s="223" t="s">
        <v>478</v>
      </c>
      <c r="C75" s="215"/>
      <c r="D75" s="216">
        <v>11825.92</v>
      </c>
      <c r="E75" s="217"/>
      <c r="F75" s="216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</row>
    <row r="76" spans="1:61" ht="33">
      <c r="A76" s="148" t="s">
        <v>66</v>
      </c>
      <c r="B76" s="223" t="s">
        <v>478</v>
      </c>
      <c r="C76" s="215">
        <v>240</v>
      </c>
      <c r="D76" s="216">
        <v>11825.92</v>
      </c>
      <c r="E76" s="217"/>
      <c r="F76" s="216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93"/>
      <c r="BC76" s="193"/>
      <c r="BD76" s="193"/>
      <c r="BE76" s="193"/>
      <c r="BF76" s="193"/>
      <c r="BG76" s="193"/>
      <c r="BH76" s="193"/>
      <c r="BI76" s="193"/>
    </row>
    <row r="77" spans="1:61" ht="33">
      <c r="A77" s="147" t="s">
        <v>360</v>
      </c>
      <c r="B77" s="205" t="s">
        <v>168</v>
      </c>
      <c r="C77" s="215"/>
      <c r="D77" s="211">
        <f>D79</f>
        <v>5322846.1500000004</v>
      </c>
      <c r="E77" s="212" t="e">
        <f>E78+E97+E101+E105</f>
        <v>#REF!</v>
      </c>
      <c r="F77" s="211" t="e">
        <f>F78+F97+F101+F105</f>
        <v>#REF!</v>
      </c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93"/>
      <c r="BC77" s="193"/>
      <c r="BD77" s="193"/>
      <c r="BE77" s="193"/>
      <c r="BF77" s="193"/>
      <c r="BG77" s="193"/>
      <c r="BH77" s="193"/>
      <c r="BI77" s="193"/>
    </row>
    <row r="78" spans="1:61" s="120" customFormat="1" ht="33">
      <c r="A78" s="149" t="s">
        <v>357</v>
      </c>
      <c r="B78" s="209" t="s">
        <v>169</v>
      </c>
      <c r="C78" s="210"/>
      <c r="D78" s="211">
        <f>D79</f>
        <v>5322846.1500000004</v>
      </c>
      <c r="E78" s="212">
        <f>E79</f>
        <v>10614100</v>
      </c>
      <c r="F78" s="211">
        <f>F79</f>
        <v>10614100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  <c r="BI78" s="202"/>
    </row>
    <row r="79" spans="1:61">
      <c r="A79" s="224" t="s">
        <v>170</v>
      </c>
      <c r="B79" s="214" t="s">
        <v>171</v>
      </c>
      <c r="C79" s="215"/>
      <c r="D79" s="216">
        <f>D80+D89+D96+D94+D85+D87</f>
        <v>5322846.1500000004</v>
      </c>
      <c r="E79" s="217">
        <f>E80+E82</f>
        <v>10614100</v>
      </c>
      <c r="F79" s="216">
        <f>F80+F82</f>
        <v>10614100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  <c r="AV79" s="193"/>
      <c r="AW79" s="193"/>
      <c r="AX79" s="193"/>
      <c r="AY79" s="193"/>
      <c r="AZ79" s="193"/>
      <c r="BA79" s="193"/>
      <c r="BB79" s="193"/>
      <c r="BC79" s="193"/>
      <c r="BD79" s="193"/>
      <c r="BE79" s="193"/>
      <c r="BF79" s="193"/>
      <c r="BG79" s="193"/>
      <c r="BH79" s="193"/>
      <c r="BI79" s="193"/>
    </row>
    <row r="80" spans="1:61" ht="33">
      <c r="A80" s="218" t="s">
        <v>83</v>
      </c>
      <c r="B80" s="214" t="s">
        <v>172</v>
      </c>
      <c r="C80" s="215"/>
      <c r="D80" s="216">
        <f>D81+D82+D83+D84</f>
        <v>3098042.69</v>
      </c>
      <c r="E80" s="217">
        <f>E81</f>
        <v>10269100</v>
      </c>
      <c r="F80" s="216">
        <f>F81</f>
        <v>10269100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3"/>
      <c r="AG80" s="193"/>
      <c r="AH80" s="193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  <c r="AV80" s="193"/>
      <c r="AW80" s="193"/>
      <c r="AX80" s="193"/>
      <c r="AY80" s="193"/>
      <c r="AZ80" s="193"/>
      <c r="BA80" s="193"/>
      <c r="BB80" s="193"/>
      <c r="BC80" s="193"/>
      <c r="BD80" s="193"/>
      <c r="BE80" s="193"/>
      <c r="BF80" s="193"/>
      <c r="BG80" s="193"/>
      <c r="BH80" s="193"/>
      <c r="BI80" s="193"/>
    </row>
    <row r="81" spans="1:61">
      <c r="A81" s="148" t="s">
        <v>173</v>
      </c>
      <c r="B81" s="214" t="s">
        <v>172</v>
      </c>
      <c r="C81" s="215">
        <v>110</v>
      </c>
      <c r="D81" s="216">
        <v>2533174.5</v>
      </c>
      <c r="E81" s="217">
        <f>'[1]Ведом. 2016'!H411</f>
        <v>10269100</v>
      </c>
      <c r="F81" s="216">
        <f>'[1]Ведом. 2016'!I411</f>
        <v>10269100</v>
      </c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3"/>
      <c r="AG81" s="193"/>
      <c r="AH81" s="193"/>
      <c r="AI81" s="193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  <c r="BI81" s="193"/>
    </row>
    <row r="82" spans="1:61" ht="33">
      <c r="A82" s="148" t="s">
        <v>66</v>
      </c>
      <c r="B82" s="214" t="s">
        <v>172</v>
      </c>
      <c r="C82" s="215">
        <v>240</v>
      </c>
      <c r="D82" s="216">
        <v>554368.18999999994</v>
      </c>
      <c r="E82" s="217">
        <f>E84</f>
        <v>345000</v>
      </c>
      <c r="F82" s="216">
        <f>F84</f>
        <v>345000</v>
      </c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3"/>
      <c r="AG82" s="193"/>
      <c r="AH82" s="193"/>
      <c r="AI82" s="193"/>
      <c r="AJ82" s="193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  <c r="BI82" s="193"/>
    </row>
    <row r="83" spans="1:61">
      <c r="A83" s="148" t="s">
        <v>317</v>
      </c>
      <c r="B83" s="214" t="s">
        <v>172</v>
      </c>
      <c r="C83" s="215">
        <v>830</v>
      </c>
      <c r="D83" s="216">
        <v>0</v>
      </c>
      <c r="E83" s="217"/>
      <c r="F83" s="216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3"/>
      <c r="BH83" s="193"/>
      <c r="BI83" s="193"/>
    </row>
    <row r="84" spans="1:61">
      <c r="A84" s="148" t="s">
        <v>68</v>
      </c>
      <c r="B84" s="214" t="s">
        <v>172</v>
      </c>
      <c r="C84" s="215">
        <v>850</v>
      </c>
      <c r="D84" s="216">
        <v>10500</v>
      </c>
      <c r="E84" s="217">
        <f>'[1]Ведом. 2016'!H413</f>
        <v>345000</v>
      </c>
      <c r="F84" s="216">
        <f>'[1]Ведом. 2016'!I413</f>
        <v>345000</v>
      </c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3"/>
      <c r="AK84" s="193"/>
      <c r="AL84" s="193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3"/>
      <c r="BH84" s="193"/>
      <c r="BI84" s="193"/>
    </row>
    <row r="85" spans="1:61" ht="49.5">
      <c r="A85" s="148" t="s">
        <v>385</v>
      </c>
      <c r="B85" s="214" t="s">
        <v>406</v>
      </c>
      <c r="C85" s="215"/>
      <c r="D85" s="216">
        <v>18627.84</v>
      </c>
      <c r="E85" s="217"/>
      <c r="F85" s="216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3"/>
      <c r="AV85" s="193"/>
      <c r="AW85" s="193"/>
      <c r="AX85" s="193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  <c r="BI85" s="193"/>
    </row>
    <row r="86" spans="1:61" ht="33">
      <c r="A86" s="148" t="s">
        <v>66</v>
      </c>
      <c r="B86" s="214" t="s">
        <v>406</v>
      </c>
      <c r="C86" s="215">
        <v>240</v>
      </c>
      <c r="D86" s="216">
        <v>18627.84</v>
      </c>
      <c r="E86" s="217"/>
      <c r="F86" s="216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3"/>
      <c r="AG86" s="193"/>
      <c r="AH86" s="193"/>
      <c r="AI86" s="193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193"/>
      <c r="BG86" s="193"/>
      <c r="BH86" s="193"/>
      <c r="BI86" s="193"/>
    </row>
    <row r="87" spans="1:61" ht="49.5">
      <c r="A87" s="148" t="s">
        <v>387</v>
      </c>
      <c r="B87" s="214" t="s">
        <v>407</v>
      </c>
      <c r="C87" s="215"/>
      <c r="D87" s="216">
        <v>188.16</v>
      </c>
      <c r="E87" s="217"/>
      <c r="F87" s="216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  <c r="BI87" s="193"/>
    </row>
    <row r="88" spans="1:61" ht="33">
      <c r="A88" s="148" t="s">
        <v>66</v>
      </c>
      <c r="B88" s="214" t="s">
        <v>407</v>
      </c>
      <c r="C88" s="215">
        <v>240</v>
      </c>
      <c r="D88" s="216">
        <v>188.16</v>
      </c>
      <c r="E88" s="217"/>
      <c r="F88" s="216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3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  <c r="BI88" s="193"/>
    </row>
    <row r="89" spans="1:61" ht="49.5">
      <c r="A89" s="148" t="s">
        <v>283</v>
      </c>
      <c r="B89" s="214" t="s">
        <v>178</v>
      </c>
      <c r="C89" s="215"/>
      <c r="D89" s="216">
        <f>D90+D91+D92+D94+D96</f>
        <v>2204987.46</v>
      </c>
      <c r="E89" s="217"/>
      <c r="F89" s="216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  <c r="BI89" s="193"/>
    </row>
    <row r="90" spans="1:61" ht="33">
      <c r="A90" s="148" t="s">
        <v>63</v>
      </c>
      <c r="B90" s="214" t="s">
        <v>178</v>
      </c>
      <c r="C90" s="215">
        <v>120</v>
      </c>
      <c r="D90" s="216">
        <v>2079987.46</v>
      </c>
      <c r="E90" s="217"/>
      <c r="F90" s="216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3"/>
      <c r="AG90" s="193"/>
      <c r="AH90" s="193"/>
      <c r="AI90" s="193"/>
      <c r="AJ90" s="193"/>
      <c r="AK90" s="193"/>
      <c r="AL90" s="193"/>
      <c r="AM90" s="193"/>
      <c r="AN90" s="193"/>
      <c r="AO90" s="193"/>
      <c r="AP90" s="193"/>
      <c r="AQ90" s="193"/>
      <c r="AR90" s="193"/>
      <c r="AS90" s="193"/>
      <c r="AT90" s="193"/>
      <c r="AU90" s="193"/>
      <c r="AV90" s="193"/>
      <c r="AW90" s="193"/>
      <c r="AX90" s="193"/>
      <c r="AY90" s="193"/>
      <c r="AZ90" s="193"/>
      <c r="BA90" s="193"/>
      <c r="BB90" s="193"/>
      <c r="BC90" s="193"/>
      <c r="BD90" s="193"/>
      <c r="BE90" s="193"/>
      <c r="BF90" s="193"/>
      <c r="BG90" s="193"/>
      <c r="BH90" s="193"/>
      <c r="BI90" s="193"/>
    </row>
    <row r="91" spans="1:61" ht="33">
      <c r="A91" s="148" t="s">
        <v>66</v>
      </c>
      <c r="B91" s="214" t="s">
        <v>178</v>
      </c>
      <c r="C91" s="215">
        <v>240</v>
      </c>
      <c r="D91" s="216">
        <v>124000</v>
      </c>
      <c r="E91" s="217"/>
      <c r="F91" s="216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</row>
    <row r="92" spans="1:61" ht="18.75">
      <c r="A92" s="225" t="s">
        <v>68</v>
      </c>
      <c r="B92" s="214" t="s">
        <v>178</v>
      </c>
      <c r="C92" s="215">
        <v>850</v>
      </c>
      <c r="D92" s="216">
        <v>0</v>
      </c>
      <c r="E92" s="217"/>
      <c r="F92" s="216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3"/>
      <c r="AM92" s="193"/>
      <c r="AN92" s="193"/>
      <c r="AO92" s="193"/>
      <c r="AP92" s="193"/>
      <c r="AQ92" s="193"/>
      <c r="AR92" s="193"/>
      <c r="AS92" s="193"/>
      <c r="AT92" s="193"/>
      <c r="AU92" s="193"/>
      <c r="AV92" s="193"/>
      <c r="AW92" s="193"/>
      <c r="AX92" s="193"/>
      <c r="AY92" s="193"/>
      <c r="AZ92" s="193"/>
      <c r="BA92" s="193"/>
      <c r="BB92" s="193"/>
      <c r="BC92" s="193"/>
      <c r="BD92" s="193"/>
      <c r="BE92" s="193"/>
      <c r="BF92" s="193"/>
      <c r="BG92" s="193"/>
      <c r="BH92" s="193"/>
      <c r="BI92" s="193"/>
    </row>
    <row r="93" spans="1:61">
      <c r="A93" s="224" t="s">
        <v>174</v>
      </c>
      <c r="B93" s="214" t="s">
        <v>409</v>
      </c>
      <c r="C93" s="193"/>
      <c r="D93" s="216">
        <f>D94</f>
        <v>500</v>
      </c>
      <c r="E93" s="217"/>
      <c r="F93" s="216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193"/>
      <c r="AD93" s="193"/>
      <c r="AE93" s="193"/>
      <c r="AF93" s="193"/>
      <c r="AG93" s="193"/>
      <c r="AH93" s="193"/>
      <c r="AI93" s="193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3"/>
      <c r="AV93" s="193"/>
      <c r="AW93" s="193"/>
      <c r="AX93" s="193"/>
      <c r="AY93" s="193"/>
      <c r="AZ93" s="193"/>
      <c r="BA93" s="193"/>
      <c r="BB93" s="193"/>
      <c r="BC93" s="193"/>
      <c r="BD93" s="193"/>
      <c r="BE93" s="193"/>
      <c r="BF93" s="193"/>
      <c r="BG93" s="193"/>
      <c r="BH93" s="193"/>
      <c r="BI93" s="193"/>
    </row>
    <row r="94" spans="1:61" ht="33">
      <c r="A94" s="148" t="s">
        <v>66</v>
      </c>
      <c r="B94" s="214" t="s">
        <v>175</v>
      </c>
      <c r="C94" s="215">
        <v>240</v>
      </c>
      <c r="D94" s="216">
        <v>500</v>
      </c>
      <c r="E94" s="217"/>
      <c r="F94" s="216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3"/>
      <c r="AG94" s="193"/>
      <c r="AH94" s="193"/>
      <c r="AI94" s="193"/>
      <c r="AJ94" s="193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  <c r="AV94" s="193"/>
      <c r="AW94" s="193"/>
      <c r="AX94" s="193"/>
      <c r="AY94" s="193"/>
      <c r="AZ94" s="193"/>
      <c r="BA94" s="193"/>
      <c r="BB94" s="193"/>
      <c r="BC94" s="193"/>
      <c r="BD94" s="193"/>
      <c r="BE94" s="193"/>
      <c r="BF94" s="193"/>
      <c r="BG94" s="193"/>
      <c r="BH94" s="193"/>
      <c r="BI94" s="193"/>
    </row>
    <row r="95" spans="1:61">
      <c r="A95" s="148" t="s">
        <v>408</v>
      </c>
      <c r="B95" s="214" t="s">
        <v>177</v>
      </c>
      <c r="C95" s="215"/>
      <c r="D95" s="216">
        <f>D96</f>
        <v>500</v>
      </c>
      <c r="E95" s="217"/>
      <c r="F95" s="216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  <c r="BI95" s="193"/>
    </row>
    <row r="96" spans="1:61" ht="33">
      <c r="A96" s="148" t="s">
        <v>66</v>
      </c>
      <c r="B96" s="214" t="s">
        <v>177</v>
      </c>
      <c r="C96" s="215">
        <v>240</v>
      </c>
      <c r="D96" s="216">
        <v>500</v>
      </c>
      <c r="E96" s="217"/>
      <c r="F96" s="216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3"/>
      <c r="AZ96" s="193"/>
      <c r="BA96" s="193"/>
      <c r="BB96" s="193"/>
      <c r="BC96" s="193"/>
      <c r="BD96" s="193"/>
      <c r="BE96" s="193"/>
      <c r="BF96" s="193"/>
      <c r="BG96" s="193"/>
      <c r="BH96" s="193"/>
      <c r="BI96" s="193"/>
    </row>
    <row r="97" spans="1:61" s="120" customFormat="1" ht="33">
      <c r="A97" s="150" t="s">
        <v>358</v>
      </c>
      <c r="B97" s="209" t="s">
        <v>179</v>
      </c>
      <c r="C97" s="210"/>
      <c r="D97" s="211">
        <f>D98</f>
        <v>1000</v>
      </c>
      <c r="E97" s="212" t="e">
        <f>E98+#REF!+#REF!</f>
        <v>#REF!</v>
      </c>
      <c r="F97" s="211" t="e">
        <f>F98+#REF!+#REF!</f>
        <v>#REF!</v>
      </c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</row>
    <row r="98" spans="1:61" ht="23.25" customHeight="1">
      <c r="A98" s="121" t="s">
        <v>180</v>
      </c>
      <c r="B98" s="214" t="s">
        <v>181</v>
      </c>
      <c r="C98" s="215"/>
      <c r="D98" s="216">
        <f>D99</f>
        <v>1000</v>
      </c>
      <c r="E98" s="217" t="e">
        <f>E99+#REF!+#REF!+#REF!</f>
        <v>#REF!</v>
      </c>
      <c r="F98" s="216" t="e">
        <f>F99+#REF!+#REF!+#REF!</f>
        <v>#REF!</v>
      </c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3"/>
      <c r="AZ98" s="193"/>
      <c r="BA98" s="193"/>
      <c r="BB98" s="193"/>
      <c r="BC98" s="193"/>
      <c r="BD98" s="193"/>
      <c r="BE98" s="193"/>
      <c r="BF98" s="193"/>
      <c r="BG98" s="193"/>
      <c r="BH98" s="193"/>
      <c r="BI98" s="193"/>
    </row>
    <row r="99" spans="1:61">
      <c r="A99" s="226" t="s">
        <v>89</v>
      </c>
      <c r="B99" s="214" t="s">
        <v>182</v>
      </c>
      <c r="C99" s="215"/>
      <c r="D99" s="216">
        <f>D100</f>
        <v>1000</v>
      </c>
      <c r="E99" s="217">
        <f>E100</f>
        <v>15267900</v>
      </c>
      <c r="F99" s="216">
        <f>F100</f>
        <v>15267900</v>
      </c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3"/>
      <c r="AZ99" s="193"/>
      <c r="BA99" s="193"/>
      <c r="BB99" s="193"/>
      <c r="BC99" s="193"/>
      <c r="BD99" s="193"/>
      <c r="BE99" s="193"/>
      <c r="BF99" s="193"/>
      <c r="BG99" s="193"/>
      <c r="BH99" s="193"/>
      <c r="BI99" s="193"/>
    </row>
    <row r="100" spans="1:61" ht="33">
      <c r="A100" s="148" t="s">
        <v>66</v>
      </c>
      <c r="B100" s="214" t="s">
        <v>182</v>
      </c>
      <c r="C100" s="215">
        <v>240</v>
      </c>
      <c r="D100" s="216">
        <v>1000</v>
      </c>
      <c r="E100" s="217">
        <f>'[1]Ведом. 2016'!H417</f>
        <v>15267900</v>
      </c>
      <c r="F100" s="216">
        <f>'[1]Ведом. 2016'!I417</f>
        <v>15267900</v>
      </c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3"/>
      <c r="AZ100" s="193"/>
      <c r="BA100" s="193"/>
      <c r="BB100" s="193"/>
      <c r="BC100" s="193"/>
      <c r="BD100" s="193"/>
      <c r="BE100" s="193"/>
      <c r="BF100" s="193"/>
      <c r="BG100" s="193"/>
      <c r="BH100" s="193"/>
      <c r="BI100" s="193"/>
    </row>
    <row r="101" spans="1:61" s="120" customFormat="1">
      <c r="A101" s="151" t="s">
        <v>359</v>
      </c>
      <c r="B101" s="209" t="s">
        <v>183</v>
      </c>
      <c r="C101" s="210"/>
      <c r="D101" s="211">
        <f>D102</f>
        <v>1000</v>
      </c>
      <c r="E101" s="212" t="e">
        <f>E102+#REF!+#REF!</f>
        <v>#REF!</v>
      </c>
      <c r="F101" s="211" t="e">
        <f>F102+#REF!+#REF!</f>
        <v>#REF!</v>
      </c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  <c r="BI101" s="202"/>
    </row>
    <row r="102" spans="1:61" ht="33">
      <c r="A102" s="121" t="s">
        <v>184</v>
      </c>
      <c r="B102" s="214" t="s">
        <v>185</v>
      </c>
      <c r="C102" s="215"/>
      <c r="D102" s="216">
        <f t="shared" ref="D102:F103" si="3">D103</f>
        <v>1000</v>
      </c>
      <c r="E102" s="217">
        <f t="shared" si="3"/>
        <v>33000</v>
      </c>
      <c r="F102" s="216">
        <f t="shared" si="3"/>
        <v>34000</v>
      </c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193"/>
      <c r="AH102" s="193"/>
      <c r="AI102" s="193"/>
      <c r="AJ102" s="193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3"/>
      <c r="AZ102" s="193"/>
      <c r="BA102" s="193"/>
      <c r="BB102" s="193"/>
      <c r="BC102" s="193"/>
      <c r="BD102" s="193"/>
      <c r="BE102" s="193"/>
      <c r="BF102" s="193"/>
      <c r="BG102" s="193"/>
      <c r="BH102" s="193"/>
      <c r="BI102" s="193"/>
    </row>
    <row r="103" spans="1:61">
      <c r="A103" s="152" t="s">
        <v>186</v>
      </c>
      <c r="B103" s="214" t="s">
        <v>187</v>
      </c>
      <c r="C103" s="215"/>
      <c r="D103" s="216">
        <f t="shared" si="3"/>
        <v>1000</v>
      </c>
      <c r="E103" s="217">
        <f t="shared" si="3"/>
        <v>33000</v>
      </c>
      <c r="F103" s="216">
        <f t="shared" si="3"/>
        <v>34000</v>
      </c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193"/>
      <c r="AH103" s="193"/>
      <c r="AI103" s="193"/>
      <c r="AJ103" s="193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3"/>
      <c r="AZ103" s="193"/>
      <c r="BA103" s="193"/>
      <c r="BB103" s="193"/>
      <c r="BC103" s="193"/>
      <c r="BD103" s="193"/>
      <c r="BE103" s="193"/>
      <c r="BF103" s="193"/>
      <c r="BG103" s="193"/>
      <c r="BH103" s="193"/>
      <c r="BI103" s="193"/>
    </row>
    <row r="104" spans="1:61" ht="33">
      <c r="A104" s="148" t="s">
        <v>66</v>
      </c>
      <c r="B104" s="214" t="s">
        <v>187</v>
      </c>
      <c r="C104" s="215">
        <v>240</v>
      </c>
      <c r="D104" s="216">
        <v>1000</v>
      </c>
      <c r="E104" s="217">
        <f>'[1]Ведом. 2016'!H355</f>
        <v>33000</v>
      </c>
      <c r="F104" s="216">
        <f>'[1]Ведом. 2016'!I355</f>
        <v>34000</v>
      </c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3"/>
      <c r="AZ104" s="193"/>
      <c r="BA104" s="193"/>
      <c r="BB104" s="193"/>
      <c r="BC104" s="193"/>
      <c r="BD104" s="193"/>
      <c r="BE104" s="193"/>
      <c r="BF104" s="193"/>
      <c r="BG104" s="193"/>
      <c r="BH104" s="193"/>
      <c r="BI104" s="193"/>
    </row>
    <row r="105" spans="1:61" s="120" customFormat="1" ht="37.5" customHeight="1">
      <c r="A105" s="153" t="s">
        <v>363</v>
      </c>
      <c r="B105" s="209" t="s">
        <v>188</v>
      </c>
      <c r="C105" s="210"/>
      <c r="D105" s="211">
        <f>D106</f>
        <v>1000</v>
      </c>
      <c r="E105" s="212" t="e">
        <f>E106</f>
        <v>#REF!</v>
      </c>
      <c r="F105" s="211" t="e">
        <f>F106</f>
        <v>#REF!</v>
      </c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  <c r="BI105" s="202"/>
    </row>
    <row r="106" spans="1:61" s="122" customFormat="1" ht="34.5" customHeight="1">
      <c r="A106" s="121" t="s">
        <v>189</v>
      </c>
      <c r="B106" s="214" t="s">
        <v>190</v>
      </c>
      <c r="C106" s="215"/>
      <c r="D106" s="216">
        <f>D107</f>
        <v>1000</v>
      </c>
      <c r="E106" s="217" t="e">
        <f>E107+#REF!</f>
        <v>#REF!</v>
      </c>
      <c r="F106" s="216" t="e">
        <f>F107+#REF!</f>
        <v>#REF!</v>
      </c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  <c r="BI106" s="227"/>
    </row>
    <row r="107" spans="1:61" s="122" customFormat="1" ht="18" customHeight="1">
      <c r="A107" s="121" t="s">
        <v>86</v>
      </c>
      <c r="B107" s="214" t="s">
        <v>191</v>
      </c>
      <c r="C107" s="215"/>
      <c r="D107" s="216">
        <f>D108</f>
        <v>1000</v>
      </c>
      <c r="E107" s="217" t="e">
        <f>E114+#REF!+#REF!</f>
        <v>#REF!</v>
      </c>
      <c r="F107" s="216" t="e">
        <f>F114+#REF!+#REF!</f>
        <v>#REF!</v>
      </c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  <c r="BI107" s="227"/>
    </row>
    <row r="108" spans="1:61" s="122" customFormat="1" ht="18" customHeight="1">
      <c r="A108" s="148" t="s">
        <v>66</v>
      </c>
      <c r="B108" s="214" t="s">
        <v>191</v>
      </c>
      <c r="C108" s="215">
        <v>240</v>
      </c>
      <c r="D108" s="216">
        <v>1000</v>
      </c>
      <c r="E108" s="217"/>
      <c r="F108" s="216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  <c r="BI108" s="227"/>
    </row>
    <row r="109" spans="1:61" s="122" customFormat="1" ht="37.9" customHeight="1">
      <c r="A109" s="271" t="s">
        <v>343</v>
      </c>
      <c r="B109" s="209" t="s">
        <v>410</v>
      </c>
      <c r="C109" s="210"/>
      <c r="D109" s="211">
        <f>D110</f>
        <v>1000</v>
      </c>
      <c r="E109" s="217"/>
      <c r="F109" s="216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  <c r="BI109" s="227"/>
    </row>
    <row r="110" spans="1:61" s="122" customFormat="1" ht="37.9" customHeight="1">
      <c r="A110" s="121" t="s">
        <v>412</v>
      </c>
      <c r="B110" s="214" t="s">
        <v>411</v>
      </c>
      <c r="C110" s="215"/>
      <c r="D110" s="216">
        <f>D111</f>
        <v>1000</v>
      </c>
      <c r="E110" s="217"/>
      <c r="F110" s="216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  <c r="BI110" s="227"/>
    </row>
    <row r="111" spans="1:61" s="122" customFormat="1" ht="18" customHeight="1">
      <c r="A111" s="121" t="s">
        <v>374</v>
      </c>
      <c r="B111" s="214" t="s">
        <v>411</v>
      </c>
      <c r="C111" s="215">
        <v>240</v>
      </c>
      <c r="D111" s="216">
        <v>1000</v>
      </c>
      <c r="E111" s="217"/>
      <c r="F111" s="216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  <c r="BI111" s="227"/>
    </row>
    <row r="112" spans="1:61" s="122" customFormat="1" ht="38.450000000000003" customHeight="1">
      <c r="A112" s="271" t="s">
        <v>397</v>
      </c>
      <c r="B112" s="209" t="s">
        <v>413</v>
      </c>
      <c r="C112" s="210"/>
      <c r="D112" s="211">
        <f>D113</f>
        <v>81272</v>
      </c>
      <c r="E112" s="217"/>
      <c r="F112" s="216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  <c r="BI112" s="227"/>
    </row>
    <row r="113" spans="1:61" s="122" customFormat="1" ht="18" customHeight="1">
      <c r="A113" s="121" t="s">
        <v>398</v>
      </c>
      <c r="B113" s="214" t="s">
        <v>414</v>
      </c>
      <c r="C113" s="215"/>
      <c r="D113" s="216">
        <f>D114+D116</f>
        <v>81272</v>
      </c>
      <c r="E113" s="217"/>
      <c r="F113" s="216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  <c r="BI113" s="227"/>
    </row>
    <row r="114" spans="1:61" ht="49.5">
      <c r="A114" s="148" t="s">
        <v>415</v>
      </c>
      <c r="B114" s="214" t="s">
        <v>420</v>
      </c>
      <c r="C114" s="215"/>
      <c r="D114" s="216">
        <f>D115</f>
        <v>80459</v>
      </c>
      <c r="E114" s="217">
        <f>'[1]Ведом. 2016'!H480</f>
        <v>2515400</v>
      </c>
      <c r="F114" s="216">
        <f>'[1]Ведом. 2016'!I480</f>
        <v>2515400</v>
      </c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  <c r="BI114" s="193"/>
    </row>
    <row r="115" spans="1:61" ht="33">
      <c r="A115" s="148" t="s">
        <v>66</v>
      </c>
      <c r="B115" s="214" t="s">
        <v>420</v>
      </c>
      <c r="C115" s="215">
        <v>810</v>
      </c>
      <c r="D115" s="216">
        <v>80459</v>
      </c>
      <c r="E115" s="217"/>
      <c r="F115" s="216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  <c r="BI115" s="193"/>
    </row>
    <row r="116" spans="1:61" ht="49.5">
      <c r="A116" s="148" t="s">
        <v>415</v>
      </c>
      <c r="B116" s="214" t="s">
        <v>421</v>
      </c>
      <c r="C116" s="215"/>
      <c r="D116" s="216">
        <f>D117</f>
        <v>813</v>
      </c>
      <c r="E116" s="217"/>
      <c r="F116" s="216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</row>
    <row r="117" spans="1:61" ht="33">
      <c r="A117" s="148" t="s">
        <v>66</v>
      </c>
      <c r="B117" s="214" t="s">
        <v>421</v>
      </c>
      <c r="C117" s="215">
        <v>810</v>
      </c>
      <c r="D117" s="216">
        <v>813</v>
      </c>
      <c r="E117" s="217"/>
      <c r="F117" s="216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3"/>
      <c r="AZ117" s="193"/>
      <c r="BA117" s="193"/>
      <c r="BB117" s="193"/>
      <c r="BC117" s="193"/>
      <c r="BD117" s="193"/>
      <c r="BE117" s="193"/>
      <c r="BF117" s="193"/>
      <c r="BG117" s="193"/>
      <c r="BH117" s="193"/>
      <c r="BI117" s="193"/>
    </row>
    <row r="118" spans="1:61" ht="33">
      <c r="A118" s="147" t="s">
        <v>433</v>
      </c>
      <c r="B118" s="209" t="s">
        <v>432</v>
      </c>
      <c r="C118" s="210"/>
      <c r="D118" s="211">
        <f>D119+D122+D125</f>
        <v>715217</v>
      </c>
      <c r="E118" s="217"/>
      <c r="F118" s="216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</row>
    <row r="119" spans="1:61" ht="33">
      <c r="A119" s="148" t="s">
        <v>449</v>
      </c>
      <c r="B119" s="214" t="s">
        <v>435</v>
      </c>
      <c r="C119" s="215"/>
      <c r="D119" s="216">
        <f>D120</f>
        <v>528217</v>
      </c>
      <c r="E119" s="217"/>
      <c r="F119" s="216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  <c r="BI119" s="193"/>
    </row>
    <row r="120" spans="1:61">
      <c r="A120" s="148" t="s">
        <v>375</v>
      </c>
      <c r="B120" s="214" t="s">
        <v>436</v>
      </c>
      <c r="C120" s="215"/>
      <c r="D120" s="216">
        <f>D121</f>
        <v>528217</v>
      </c>
      <c r="E120" s="217"/>
      <c r="F120" s="216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</row>
    <row r="121" spans="1:61">
      <c r="A121" s="148" t="s">
        <v>79</v>
      </c>
      <c r="B121" s="214" t="s">
        <v>436</v>
      </c>
      <c r="C121" s="215">
        <v>310</v>
      </c>
      <c r="D121" s="216">
        <v>528217</v>
      </c>
      <c r="E121" s="217"/>
      <c r="F121" s="216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</row>
    <row r="122" spans="1:61">
      <c r="A122" s="148" t="s">
        <v>438</v>
      </c>
      <c r="B122" s="214" t="s">
        <v>437</v>
      </c>
      <c r="C122" s="215"/>
      <c r="D122" s="216">
        <f>D123</f>
        <v>156000</v>
      </c>
      <c r="E122" s="217"/>
      <c r="F122" s="216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  <c r="BI122" s="193"/>
    </row>
    <row r="123" spans="1:61" ht="33">
      <c r="A123" s="148" t="s">
        <v>439</v>
      </c>
      <c r="B123" s="214" t="s">
        <v>440</v>
      </c>
      <c r="C123" s="215"/>
      <c r="D123" s="216">
        <f>D124</f>
        <v>156000</v>
      </c>
      <c r="E123" s="217"/>
      <c r="F123" s="216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193"/>
      <c r="AP123" s="193"/>
      <c r="AQ123" s="193"/>
      <c r="AR123" s="193"/>
      <c r="AS123" s="193"/>
      <c r="AT123" s="193"/>
      <c r="AU123" s="193"/>
      <c r="AV123" s="193"/>
      <c r="AW123" s="193"/>
      <c r="AX123" s="193"/>
      <c r="AY123" s="193"/>
      <c r="AZ123" s="193"/>
      <c r="BA123" s="193"/>
      <c r="BB123" s="193"/>
      <c r="BC123" s="193"/>
      <c r="BD123" s="193"/>
      <c r="BE123" s="193"/>
      <c r="BF123" s="193"/>
      <c r="BG123" s="193"/>
      <c r="BH123" s="193"/>
      <c r="BI123" s="193"/>
    </row>
    <row r="124" spans="1:61" ht="33">
      <c r="A124" s="148" t="s">
        <v>441</v>
      </c>
      <c r="B124" s="214" t="s">
        <v>440</v>
      </c>
      <c r="C124" s="215">
        <v>320</v>
      </c>
      <c r="D124" s="216">
        <v>156000</v>
      </c>
      <c r="E124" s="217"/>
      <c r="F124" s="216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193"/>
      <c r="AP124" s="193"/>
      <c r="AQ124" s="193"/>
      <c r="AR124" s="193"/>
      <c r="AS124" s="193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  <c r="BI124" s="193"/>
    </row>
    <row r="125" spans="1:61" ht="66">
      <c r="A125" s="148" t="s">
        <v>450</v>
      </c>
      <c r="B125" s="214" t="s">
        <v>443</v>
      </c>
      <c r="C125" s="215"/>
      <c r="D125" s="216">
        <f>D126</f>
        <v>31000</v>
      </c>
      <c r="E125" s="217"/>
      <c r="F125" s="216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193"/>
      <c r="AP125" s="193"/>
      <c r="AQ125" s="193"/>
      <c r="AR125" s="193"/>
      <c r="AS125" s="193"/>
      <c r="AT125" s="193"/>
      <c r="AU125" s="193"/>
      <c r="AV125" s="193"/>
      <c r="AW125" s="193"/>
      <c r="AX125" s="193"/>
      <c r="AY125" s="193"/>
      <c r="AZ125" s="193"/>
      <c r="BA125" s="193"/>
      <c r="BB125" s="193"/>
      <c r="BC125" s="193"/>
      <c r="BD125" s="193"/>
      <c r="BE125" s="193"/>
      <c r="BF125" s="193"/>
      <c r="BG125" s="193"/>
      <c r="BH125" s="193"/>
      <c r="BI125" s="193"/>
    </row>
    <row r="126" spans="1:61">
      <c r="A126" s="148" t="s">
        <v>90</v>
      </c>
      <c r="B126" s="214" t="s">
        <v>443</v>
      </c>
      <c r="C126" s="215">
        <v>110</v>
      </c>
      <c r="D126" s="216">
        <v>31000</v>
      </c>
      <c r="E126" s="217"/>
      <c r="F126" s="216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3"/>
      <c r="AG126" s="193"/>
      <c r="AH126" s="193"/>
      <c r="AI126" s="193"/>
      <c r="AJ126" s="193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93"/>
      <c r="BH126" s="193"/>
      <c r="BI126" s="193"/>
    </row>
    <row r="127" spans="1:61" s="248" customFormat="1" ht="49.5">
      <c r="A127" s="147" t="s">
        <v>192</v>
      </c>
      <c r="B127" s="292" t="s">
        <v>193</v>
      </c>
      <c r="C127" s="244"/>
      <c r="D127" s="229">
        <f>D128+D131+D142+D145</f>
        <v>5705611.21</v>
      </c>
      <c r="E127" s="247" t="e">
        <f>#REF!+E128+#REF!+#REF!+E131+#REF!</f>
        <v>#REF!</v>
      </c>
      <c r="F127" s="246" t="e">
        <f>#REF!+F128+#REF!+#REF!+F131+#REF!</f>
        <v>#REF!</v>
      </c>
    </row>
    <row r="128" spans="1:61" s="120" customFormat="1">
      <c r="A128" s="147" t="s">
        <v>71</v>
      </c>
      <c r="B128" s="231" t="s">
        <v>194</v>
      </c>
      <c r="C128" s="232"/>
      <c r="D128" s="229">
        <f>D129</f>
        <v>1236636.94</v>
      </c>
      <c r="E128" s="230">
        <f>E129</f>
        <v>1553000</v>
      </c>
      <c r="F128" s="229">
        <f>F129</f>
        <v>1553000</v>
      </c>
      <c r="G128" s="202"/>
      <c r="H128" s="202"/>
      <c r="I128" s="202"/>
      <c r="J128" s="202"/>
      <c r="K128" s="202"/>
      <c r="L128" s="202"/>
      <c r="M128" s="202"/>
      <c r="N128" s="202"/>
      <c r="O128" s="202"/>
      <c r="P128" s="202"/>
      <c r="Q128" s="202"/>
      <c r="R128" s="202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2"/>
      <c r="AG128" s="202"/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  <c r="BI128" s="202"/>
    </row>
    <row r="129" spans="1:61">
      <c r="A129" s="148" t="s">
        <v>19</v>
      </c>
      <c r="B129" s="233" t="s">
        <v>195</v>
      </c>
      <c r="C129" s="234"/>
      <c r="D129" s="235">
        <f t="shared" ref="D129:F129" si="4">D130</f>
        <v>1236636.94</v>
      </c>
      <c r="E129" s="236">
        <f t="shared" si="4"/>
        <v>1553000</v>
      </c>
      <c r="F129" s="235">
        <f t="shared" si="4"/>
        <v>1553000</v>
      </c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193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</row>
    <row r="130" spans="1:61" ht="33">
      <c r="A130" s="148" t="s">
        <v>63</v>
      </c>
      <c r="B130" s="233" t="s">
        <v>195</v>
      </c>
      <c r="C130" s="234" t="s">
        <v>64</v>
      </c>
      <c r="D130" s="235">
        <v>1236636.94</v>
      </c>
      <c r="E130" s="236">
        <f>'[1]Ведом. 2016'!H45</f>
        <v>1553000</v>
      </c>
      <c r="F130" s="235">
        <f>'[1]Ведом. 2016'!I45</f>
        <v>1553000</v>
      </c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193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</row>
    <row r="131" spans="1:61" s="123" customFormat="1" ht="20.25" customHeight="1">
      <c r="A131" s="147" t="s">
        <v>73</v>
      </c>
      <c r="B131" s="231" t="s">
        <v>196</v>
      </c>
      <c r="C131" s="232"/>
      <c r="D131" s="237">
        <f>D132+D137+D138+D140</f>
        <v>2363871.1</v>
      </c>
      <c r="E131" s="238">
        <f>E132</f>
        <v>19005100</v>
      </c>
      <c r="F131" s="237">
        <f>F132</f>
        <v>19005100</v>
      </c>
      <c r="G131" s="239"/>
      <c r="H131" s="239"/>
      <c r="I131" s="239"/>
      <c r="J131" s="239"/>
      <c r="K131" s="239"/>
      <c r="L131" s="239"/>
      <c r="M131" s="239"/>
      <c r="N131" s="239"/>
      <c r="O131" s="239"/>
      <c r="P131" s="239"/>
      <c r="Q131" s="239"/>
      <c r="R131" s="239"/>
      <c r="S131" s="239"/>
      <c r="T131" s="239"/>
      <c r="U131" s="239"/>
      <c r="V131" s="239"/>
      <c r="W131" s="239"/>
      <c r="X131" s="239"/>
      <c r="Y131" s="239"/>
      <c r="Z131" s="239"/>
      <c r="AA131" s="239"/>
      <c r="AB131" s="239"/>
      <c r="AC131" s="239"/>
      <c r="AD131" s="239"/>
      <c r="AE131" s="239"/>
      <c r="AF131" s="239"/>
      <c r="AG131" s="239"/>
      <c r="AH131" s="239"/>
      <c r="AI131" s="239"/>
      <c r="AJ131" s="239"/>
      <c r="AK131" s="239"/>
      <c r="AL131" s="239"/>
      <c r="AM131" s="239"/>
      <c r="AN131" s="239"/>
      <c r="AO131" s="239"/>
      <c r="AP131" s="239"/>
      <c r="AQ131" s="239"/>
      <c r="AR131" s="239"/>
      <c r="AS131" s="239"/>
      <c r="AT131" s="239"/>
      <c r="AU131" s="239"/>
      <c r="AV131" s="239"/>
      <c r="AW131" s="239"/>
      <c r="AX131" s="239"/>
      <c r="AY131" s="239"/>
      <c r="AZ131" s="239"/>
      <c r="BA131" s="239"/>
      <c r="BB131" s="239"/>
      <c r="BC131" s="239"/>
      <c r="BD131" s="239"/>
      <c r="BE131" s="239"/>
      <c r="BF131" s="239"/>
      <c r="BG131" s="239"/>
      <c r="BH131" s="239"/>
      <c r="BI131" s="239"/>
    </row>
    <row r="132" spans="1:61">
      <c r="A132" s="148" t="s">
        <v>65</v>
      </c>
      <c r="B132" s="233" t="s">
        <v>197</v>
      </c>
      <c r="C132" s="234"/>
      <c r="D132" s="235">
        <f>D133+D134+D136</f>
        <v>2344055.1</v>
      </c>
      <c r="E132" s="235">
        <f>E133+E134+E136</f>
        <v>19005100</v>
      </c>
      <c r="F132" s="235">
        <f>F133+F134+F136</f>
        <v>19005100</v>
      </c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193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</row>
    <row r="133" spans="1:61" ht="33">
      <c r="A133" s="148" t="s">
        <v>63</v>
      </c>
      <c r="B133" s="233" t="s">
        <v>197</v>
      </c>
      <c r="C133" s="234" t="s">
        <v>64</v>
      </c>
      <c r="D133" s="235">
        <v>1064194.28</v>
      </c>
      <c r="E133" s="236">
        <f>'[1]Ведом. 2016'!H50</f>
        <v>13805500</v>
      </c>
      <c r="F133" s="235">
        <f>'[1]Ведом. 2016'!I50</f>
        <v>13805500</v>
      </c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193"/>
      <c r="AP133" s="193"/>
      <c r="AQ133" s="193"/>
      <c r="AR133" s="193"/>
      <c r="AS133" s="193"/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</row>
    <row r="134" spans="1:61" ht="33">
      <c r="A134" s="240" t="s">
        <v>66</v>
      </c>
      <c r="B134" s="233" t="s">
        <v>197</v>
      </c>
      <c r="C134" s="234" t="s">
        <v>67</v>
      </c>
      <c r="D134" s="235">
        <v>1137855.82</v>
      </c>
      <c r="E134" s="236">
        <f>'[1]Ведом. 2016'!H51</f>
        <v>5116600</v>
      </c>
      <c r="F134" s="235">
        <f>'[1]Ведом. 2016'!I51</f>
        <v>5116600</v>
      </c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3"/>
      <c r="AK134" s="193"/>
      <c r="AL134" s="193"/>
      <c r="AM134" s="193"/>
      <c r="AN134" s="193"/>
      <c r="AO134" s="193"/>
      <c r="AP134" s="193"/>
      <c r="AQ134" s="193"/>
      <c r="AR134" s="193"/>
      <c r="AS134" s="193"/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</row>
    <row r="135" spans="1:61" ht="18.75">
      <c r="A135" s="225" t="s">
        <v>317</v>
      </c>
      <c r="B135" s="233" t="s">
        <v>197</v>
      </c>
      <c r="C135" s="234" t="s">
        <v>316</v>
      </c>
      <c r="D135" s="235">
        <v>0</v>
      </c>
      <c r="E135" s="236"/>
      <c r="F135" s="235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3"/>
      <c r="AK135" s="193"/>
      <c r="AL135" s="193"/>
      <c r="AM135" s="193"/>
      <c r="AN135" s="193"/>
      <c r="AO135" s="193"/>
      <c r="AP135" s="193"/>
      <c r="AQ135" s="193"/>
      <c r="AR135" s="193"/>
      <c r="AS135" s="193"/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</row>
    <row r="136" spans="1:61">
      <c r="A136" s="241" t="s">
        <v>68</v>
      </c>
      <c r="B136" s="233" t="s">
        <v>197</v>
      </c>
      <c r="C136" s="234" t="s">
        <v>69</v>
      </c>
      <c r="D136" s="235">
        <v>142005</v>
      </c>
      <c r="E136" s="236">
        <f>'[1]Ведом. 2016'!H53</f>
        <v>83000</v>
      </c>
      <c r="F136" s="235">
        <f>'[1]Ведом. 2016'!I53</f>
        <v>83000</v>
      </c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193"/>
      <c r="AP136" s="193"/>
      <c r="AQ136" s="193"/>
      <c r="AR136" s="193"/>
      <c r="AS136" s="193"/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</row>
    <row r="137" spans="1:61" ht="33">
      <c r="A137" s="240" t="s">
        <v>66</v>
      </c>
      <c r="B137" s="233" t="s">
        <v>337</v>
      </c>
      <c r="C137" s="234" t="s">
        <v>67</v>
      </c>
      <c r="D137" s="235">
        <v>1000</v>
      </c>
      <c r="E137" s="236">
        <f>'[1]Ведом. 2016'!H54</f>
        <v>1038000</v>
      </c>
      <c r="F137" s="235">
        <f>'[1]Ведом. 2016'!I54</f>
        <v>1038000</v>
      </c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193"/>
      <c r="AP137" s="193"/>
      <c r="AQ137" s="193"/>
      <c r="AR137" s="193"/>
      <c r="AS137" s="193"/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</row>
    <row r="138" spans="1:61" ht="49.5">
      <c r="A138" s="240" t="s">
        <v>416</v>
      </c>
      <c r="B138" s="233" t="s">
        <v>417</v>
      </c>
      <c r="C138" s="234"/>
      <c r="D138" s="235">
        <f>D139</f>
        <v>18627.84</v>
      </c>
      <c r="E138" s="236"/>
      <c r="F138" s="235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3"/>
      <c r="AL138" s="193"/>
      <c r="AM138" s="193"/>
      <c r="AN138" s="193"/>
      <c r="AO138" s="193"/>
      <c r="AP138" s="193"/>
      <c r="AQ138" s="193"/>
      <c r="AR138" s="193"/>
      <c r="AS138" s="193"/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  <c r="BI138" s="193"/>
    </row>
    <row r="139" spans="1:61" ht="33">
      <c r="A139" s="240" t="s">
        <v>66</v>
      </c>
      <c r="B139" s="233" t="s">
        <v>417</v>
      </c>
      <c r="C139" s="234" t="s">
        <v>67</v>
      </c>
      <c r="D139" s="235">
        <v>18627.84</v>
      </c>
      <c r="E139" s="236"/>
      <c r="F139" s="235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3"/>
      <c r="AK139" s="193"/>
      <c r="AL139" s="193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</row>
    <row r="140" spans="1:61" ht="49.5">
      <c r="A140" s="240" t="s">
        <v>418</v>
      </c>
      <c r="B140" s="233" t="s">
        <v>419</v>
      </c>
      <c r="C140" s="234"/>
      <c r="D140" s="235">
        <f>D141</f>
        <v>188.16</v>
      </c>
      <c r="E140" s="236"/>
      <c r="F140" s="235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</row>
    <row r="141" spans="1:61" ht="33">
      <c r="A141" s="240" t="s">
        <v>66</v>
      </c>
      <c r="B141" s="233" t="s">
        <v>419</v>
      </c>
      <c r="C141" s="234" t="s">
        <v>67</v>
      </c>
      <c r="D141" s="235">
        <v>188.16</v>
      </c>
      <c r="E141" s="236"/>
      <c r="F141" s="235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3"/>
      <c r="AE141" s="193"/>
      <c r="AF141" s="193"/>
      <c r="AG141" s="193"/>
      <c r="AH141" s="193"/>
      <c r="AI141" s="193"/>
      <c r="AJ141" s="193"/>
      <c r="AK141" s="193"/>
      <c r="AL141" s="193"/>
      <c r="AM141" s="193"/>
      <c r="AN141" s="193"/>
      <c r="AO141" s="193"/>
      <c r="AP141" s="193"/>
      <c r="AQ141" s="193"/>
      <c r="AR141" s="193"/>
      <c r="AS141" s="193"/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  <c r="BI141" s="193"/>
    </row>
    <row r="142" spans="1:61" s="120" customFormat="1">
      <c r="A142" s="242" t="s">
        <v>198</v>
      </c>
      <c r="B142" s="231" t="s">
        <v>199</v>
      </c>
      <c r="C142" s="232"/>
      <c r="D142" s="229">
        <f>D143</f>
        <v>10000</v>
      </c>
      <c r="E142" s="230"/>
      <c r="F142" s="229"/>
      <c r="G142" s="202"/>
      <c r="H142" s="202"/>
      <c r="I142" s="20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  <c r="BI142" s="202"/>
    </row>
    <row r="143" spans="1:61" ht="49.5">
      <c r="A143" s="152" t="s">
        <v>77</v>
      </c>
      <c r="B143" s="233" t="s">
        <v>200</v>
      </c>
      <c r="C143" s="234"/>
      <c r="D143" s="235">
        <f>D144</f>
        <v>10000</v>
      </c>
      <c r="E143" s="236"/>
      <c r="F143" s="235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</row>
    <row r="144" spans="1:61">
      <c r="A144" s="243" t="s">
        <v>74</v>
      </c>
      <c r="B144" s="233" t="s">
        <v>200</v>
      </c>
      <c r="C144" s="234" t="s">
        <v>75</v>
      </c>
      <c r="D144" s="235">
        <v>10000</v>
      </c>
      <c r="E144" s="236"/>
      <c r="F144" s="235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3"/>
      <c r="AG144" s="193"/>
      <c r="AH144" s="193"/>
      <c r="AI144" s="193"/>
      <c r="AJ144" s="193"/>
      <c r="AK144" s="193"/>
      <c r="AL144" s="193"/>
      <c r="AM144" s="193"/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</row>
    <row r="145" spans="1:61" s="120" customFormat="1">
      <c r="A145" s="147" t="s">
        <v>54</v>
      </c>
      <c r="B145" s="231" t="s">
        <v>201</v>
      </c>
      <c r="C145" s="244"/>
      <c r="D145" s="229">
        <f>D146+D148</f>
        <v>2095103.17</v>
      </c>
      <c r="E145" s="230" t="e">
        <f>E146+#REF!+#REF!</f>
        <v>#REF!</v>
      </c>
      <c r="F145" s="229" t="e">
        <f>F146+#REF!+#REF!</f>
        <v>#REF!</v>
      </c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  <c r="BI145" s="202"/>
    </row>
    <row r="146" spans="1:61" ht="49.5">
      <c r="A146" s="148" t="s">
        <v>81</v>
      </c>
      <c r="B146" s="233" t="s">
        <v>202</v>
      </c>
      <c r="C146" s="228"/>
      <c r="D146" s="235">
        <v>1903103.17</v>
      </c>
      <c r="E146" s="236">
        <f>E147</f>
        <v>30000</v>
      </c>
      <c r="F146" s="235">
        <f>F147</f>
        <v>30000</v>
      </c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3"/>
      <c r="AK146" s="193"/>
      <c r="AL146" s="193"/>
      <c r="AM146" s="193"/>
      <c r="AN146" s="193"/>
      <c r="AO146" s="193"/>
      <c r="AP146" s="193"/>
      <c r="AQ146" s="193"/>
      <c r="AR146" s="193"/>
      <c r="AS146" s="193"/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</row>
    <row r="147" spans="1:61" ht="33">
      <c r="A147" s="148" t="s">
        <v>63</v>
      </c>
      <c r="B147" s="233" t="s">
        <v>202</v>
      </c>
      <c r="C147" s="154" t="s">
        <v>64</v>
      </c>
      <c r="D147" s="235">
        <v>1903103.17</v>
      </c>
      <c r="E147" s="236">
        <f>'[1]Ведом. 2016'!H194</f>
        <v>30000</v>
      </c>
      <c r="F147" s="235">
        <f>'[1]Ведом. 2016'!I194</f>
        <v>30000</v>
      </c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  <c r="AA147" s="193"/>
      <c r="AB147" s="193"/>
      <c r="AC147" s="193"/>
      <c r="AD147" s="193"/>
      <c r="AE147" s="193"/>
      <c r="AF147" s="193"/>
      <c r="AG147" s="193"/>
      <c r="AH147" s="193"/>
      <c r="AI147" s="193"/>
      <c r="AJ147" s="193"/>
      <c r="AK147" s="193"/>
      <c r="AL147" s="193"/>
      <c r="AM147" s="193"/>
      <c r="AN147" s="193"/>
      <c r="AO147" s="193"/>
      <c r="AP147" s="193"/>
      <c r="AQ147" s="193"/>
      <c r="AR147" s="193"/>
      <c r="AS147" s="193"/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</row>
    <row r="148" spans="1:61" ht="33">
      <c r="A148" s="148" t="s">
        <v>20</v>
      </c>
      <c r="B148" s="233" t="s">
        <v>203</v>
      </c>
      <c r="C148" s="154"/>
      <c r="D148" s="235">
        <f>D149+D150</f>
        <v>192000</v>
      </c>
      <c r="E148" s="236"/>
      <c r="F148" s="235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3"/>
      <c r="AG148" s="193"/>
      <c r="AH148" s="193"/>
      <c r="AI148" s="193"/>
      <c r="AJ148" s="193"/>
      <c r="AK148" s="193"/>
      <c r="AL148" s="193"/>
      <c r="AM148" s="193"/>
      <c r="AN148" s="193"/>
      <c r="AO148" s="193"/>
      <c r="AP148" s="193"/>
      <c r="AQ148" s="193"/>
      <c r="AR148" s="193"/>
      <c r="AS148" s="193"/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</row>
    <row r="149" spans="1:61" ht="33">
      <c r="A149" s="148" t="s">
        <v>63</v>
      </c>
      <c r="B149" s="233" t="s">
        <v>203</v>
      </c>
      <c r="C149" s="154" t="s">
        <v>64</v>
      </c>
      <c r="D149" s="235">
        <v>192000</v>
      </c>
      <c r="E149" s="236"/>
      <c r="F149" s="235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  <c r="AA149" s="193"/>
      <c r="AB149" s="193"/>
      <c r="AC149" s="193"/>
      <c r="AD149" s="193"/>
      <c r="AE149" s="193"/>
      <c r="AF149" s="193"/>
      <c r="AG149" s="193"/>
      <c r="AH149" s="193"/>
      <c r="AI149" s="193"/>
      <c r="AJ149" s="193"/>
      <c r="AK149" s="193"/>
      <c r="AL149" s="193"/>
      <c r="AM149" s="193"/>
      <c r="AN149" s="193"/>
      <c r="AO149" s="193"/>
      <c r="AP149" s="193"/>
      <c r="AQ149" s="193"/>
      <c r="AR149" s="193"/>
      <c r="AS149" s="193"/>
      <c r="AT149" s="193"/>
      <c r="AU149" s="193"/>
      <c r="AV149" s="193"/>
      <c r="AW149" s="193"/>
      <c r="AX149" s="193"/>
      <c r="AY149" s="193"/>
      <c r="AZ149" s="193"/>
      <c r="BA149" s="193"/>
      <c r="BB149" s="193"/>
      <c r="BC149" s="193"/>
      <c r="BD149" s="193"/>
      <c r="BE149" s="193"/>
      <c r="BF149" s="193"/>
      <c r="BG149" s="193"/>
      <c r="BH149" s="193"/>
      <c r="BI149" s="193"/>
    </row>
    <row r="150" spans="1:61" ht="33.75" thickBot="1">
      <c r="A150" s="240" t="s">
        <v>66</v>
      </c>
      <c r="B150" s="233" t="s">
        <v>203</v>
      </c>
      <c r="C150" s="154" t="s">
        <v>67</v>
      </c>
      <c r="D150" s="235">
        <v>0</v>
      </c>
      <c r="E150" s="236"/>
      <c r="F150" s="235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3"/>
      <c r="AG150" s="193"/>
      <c r="AH150" s="193"/>
      <c r="AI150" s="193"/>
      <c r="AJ150" s="193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193"/>
      <c r="AZ150" s="193"/>
      <c r="BA150" s="193"/>
      <c r="BB150" s="193"/>
      <c r="BC150" s="193"/>
      <c r="BD150" s="193"/>
      <c r="BE150" s="193"/>
      <c r="BF150" s="193"/>
      <c r="BG150" s="193"/>
      <c r="BH150" s="193"/>
      <c r="BI150" s="193"/>
    </row>
    <row r="151" spans="1:61" ht="33.75" hidden="1" thickBot="1">
      <c r="A151" s="148" t="s">
        <v>63</v>
      </c>
      <c r="B151" s="233" t="s">
        <v>203</v>
      </c>
      <c r="C151" s="234" t="s">
        <v>64</v>
      </c>
      <c r="D151" s="235">
        <v>0</v>
      </c>
      <c r="E151" s="236">
        <f>'[1]Ведом. 2016'!H54</f>
        <v>1038000</v>
      </c>
      <c r="F151" s="235">
        <f>'[1]Ведом. 2016'!I54</f>
        <v>1038000</v>
      </c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193"/>
      <c r="AZ151" s="193"/>
      <c r="BA151" s="193"/>
      <c r="BB151" s="193"/>
      <c r="BC151" s="193"/>
      <c r="BD151" s="193"/>
      <c r="BE151" s="193"/>
      <c r="BF151" s="193"/>
      <c r="BG151" s="193"/>
      <c r="BH151" s="193"/>
      <c r="BI151" s="193"/>
    </row>
    <row r="152" spans="1:61" ht="33.75" hidden="1" thickBot="1">
      <c r="A152" s="240" t="s">
        <v>66</v>
      </c>
      <c r="B152" s="233" t="s">
        <v>203</v>
      </c>
      <c r="C152" s="234" t="s">
        <v>67</v>
      </c>
      <c r="D152" s="235">
        <v>0</v>
      </c>
      <c r="E152" s="236">
        <f>'[1]Ведом. 2016'!H55</f>
        <v>1038000</v>
      </c>
      <c r="F152" s="235">
        <f>'[1]Ведом. 2016'!I55</f>
        <v>1038000</v>
      </c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193"/>
      <c r="AT152" s="193"/>
      <c r="AU152" s="193"/>
      <c r="AV152" s="193"/>
      <c r="AW152" s="193"/>
      <c r="AX152" s="193"/>
      <c r="AY152" s="193"/>
      <c r="AZ152" s="193"/>
      <c r="BA152" s="193"/>
      <c r="BB152" s="193"/>
      <c r="BC152" s="193"/>
      <c r="BD152" s="193"/>
      <c r="BE152" s="193"/>
      <c r="BF152" s="193"/>
      <c r="BG152" s="193"/>
      <c r="BH152" s="193"/>
      <c r="BI152" s="193"/>
    </row>
    <row r="153" spans="1:61" s="120" customFormat="1" ht="17.25" thickBot="1">
      <c r="A153" s="289" t="s">
        <v>204</v>
      </c>
      <c r="B153" s="290"/>
      <c r="C153" s="291"/>
      <c r="D153" s="245">
        <f>D25+D127</f>
        <v>13232203.280000001</v>
      </c>
      <c r="E153" s="245" t="e">
        <f>E25+E127</f>
        <v>#REF!</v>
      </c>
      <c r="F153" s="245" t="e">
        <f>F25+F127</f>
        <v>#REF!</v>
      </c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F153" s="202"/>
      <c r="AG153" s="202"/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  <c r="BI153" s="202"/>
    </row>
    <row r="154" spans="1:61">
      <c r="A154" s="193"/>
      <c r="B154" s="194"/>
      <c r="C154" s="195"/>
      <c r="D154" s="196"/>
      <c r="E154" s="196" t="e">
        <f>'[1]Ведом. 2016'!H768-'МЦП По ЦСР2023'!E153</f>
        <v>#REF!</v>
      </c>
      <c r="F154" s="196" t="e">
        <f>'[1]Ведом. 2016'!I768-'МЦП По ЦСР2023'!F153</f>
        <v>#REF!</v>
      </c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193"/>
      <c r="AZ154" s="193"/>
      <c r="BA154" s="193"/>
      <c r="BB154" s="193"/>
      <c r="BC154" s="193"/>
      <c r="BD154" s="193"/>
      <c r="BE154" s="193"/>
      <c r="BF154" s="193"/>
      <c r="BG154" s="193"/>
      <c r="BH154" s="193"/>
      <c r="BI154" s="193"/>
    </row>
    <row r="155" spans="1:61">
      <c r="A155" s="193"/>
      <c r="B155" s="194"/>
      <c r="C155" s="195"/>
      <c r="D155" s="196"/>
      <c r="E155" s="196"/>
      <c r="F155" s="196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193"/>
      <c r="AZ155" s="193"/>
      <c r="BA155" s="193"/>
      <c r="BB155" s="193"/>
      <c r="BC155" s="193"/>
      <c r="BD155" s="193"/>
      <c r="BE155" s="193"/>
      <c r="BF155" s="193"/>
      <c r="BG155" s="193"/>
      <c r="BH155" s="193"/>
      <c r="BI155" s="193"/>
    </row>
    <row r="156" spans="1:61">
      <c r="A156" s="193"/>
      <c r="B156" s="194"/>
      <c r="C156" s="195"/>
      <c r="D156" s="196"/>
      <c r="E156" s="196"/>
      <c r="F156" s="196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193"/>
      <c r="AZ156" s="193"/>
      <c r="BA156" s="193"/>
      <c r="BB156" s="193"/>
      <c r="BC156" s="193"/>
      <c r="BD156" s="193"/>
      <c r="BE156" s="193"/>
      <c r="BF156" s="193"/>
      <c r="BG156" s="193"/>
      <c r="BH156" s="193"/>
      <c r="BI156" s="193"/>
    </row>
    <row r="157" spans="1:61">
      <c r="A157" s="193"/>
      <c r="B157" s="194"/>
      <c r="C157" s="195"/>
      <c r="D157" s="196"/>
      <c r="E157" s="196"/>
      <c r="F157" s="196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  <c r="BI157" s="193"/>
    </row>
    <row r="158" spans="1:61">
      <c r="A158" s="193"/>
      <c r="B158" s="194"/>
      <c r="C158" s="195"/>
      <c r="D158" s="196"/>
      <c r="E158" s="196"/>
      <c r="F158" s="196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  <c r="BI158" s="193"/>
    </row>
    <row r="159" spans="1:61">
      <c r="A159" s="193"/>
      <c r="B159" s="194"/>
      <c r="C159" s="195"/>
      <c r="D159" s="196"/>
      <c r="E159" s="196"/>
      <c r="F159" s="196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  <c r="BI159" s="193"/>
    </row>
    <row r="160" spans="1:61">
      <c r="A160" s="193"/>
      <c r="B160" s="194"/>
      <c r="C160" s="195"/>
      <c r="D160" s="196"/>
      <c r="E160" s="196"/>
      <c r="F160" s="196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  <c r="BI160" s="193"/>
    </row>
    <row r="161" spans="1:61">
      <c r="A161" s="193"/>
      <c r="B161" s="194"/>
      <c r="C161" s="195"/>
      <c r="D161" s="196"/>
      <c r="E161" s="196"/>
      <c r="F161" s="196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  <c r="BI161" s="193"/>
    </row>
    <row r="162" spans="1:61">
      <c r="A162" s="193"/>
      <c r="B162" s="194"/>
      <c r="C162" s="195"/>
      <c r="D162" s="196"/>
      <c r="E162" s="196"/>
      <c r="F162" s="196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3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  <c r="BI162" s="193"/>
    </row>
    <row r="163" spans="1:61">
      <c r="A163" s="193"/>
      <c r="B163" s="194"/>
      <c r="C163" s="195"/>
      <c r="D163" s="196"/>
      <c r="E163" s="196"/>
      <c r="F163" s="196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  <c r="BI163" s="193"/>
    </row>
    <row r="164" spans="1:61">
      <c r="A164" s="193"/>
      <c r="B164" s="194"/>
      <c r="C164" s="195"/>
      <c r="D164" s="196"/>
      <c r="E164" s="196"/>
      <c r="F164" s="196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  <c r="BI164" s="193"/>
    </row>
    <row r="165" spans="1:61">
      <c r="A165" s="193"/>
      <c r="B165" s="194"/>
      <c r="C165" s="195"/>
      <c r="D165" s="196"/>
      <c r="E165" s="196"/>
      <c r="F165" s="196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193"/>
      <c r="AZ165" s="193"/>
      <c r="BA165" s="193"/>
      <c r="BB165" s="193"/>
      <c r="BC165" s="193"/>
      <c r="BD165" s="193"/>
      <c r="BE165" s="193"/>
      <c r="BF165" s="193"/>
      <c r="BG165" s="193"/>
      <c r="BH165" s="193"/>
      <c r="BI165" s="193"/>
    </row>
    <row r="166" spans="1:61">
      <c r="A166" s="193"/>
      <c r="B166" s="194"/>
      <c r="C166" s="195"/>
      <c r="D166" s="196"/>
      <c r="E166" s="196"/>
      <c r="F166" s="196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193"/>
      <c r="AZ166" s="193"/>
      <c r="BA166" s="193"/>
      <c r="BB166" s="193"/>
      <c r="BC166" s="193"/>
      <c r="BD166" s="193"/>
      <c r="BE166" s="193"/>
      <c r="BF166" s="193"/>
      <c r="BG166" s="193"/>
      <c r="BH166" s="193"/>
      <c r="BI166" s="193"/>
    </row>
    <row r="167" spans="1:61">
      <c r="A167" s="193"/>
      <c r="B167" s="194"/>
      <c r="C167" s="195"/>
      <c r="D167" s="196"/>
      <c r="E167" s="196"/>
      <c r="F167" s="196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  <c r="BI167" s="193"/>
    </row>
    <row r="168" spans="1:61">
      <c r="A168" s="193"/>
      <c r="B168" s="194"/>
      <c r="C168" s="195"/>
      <c r="D168" s="196"/>
      <c r="E168" s="196"/>
      <c r="F168" s="196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193"/>
      <c r="AZ168" s="193"/>
      <c r="BA168" s="193"/>
      <c r="BB168" s="193"/>
      <c r="BC168" s="193"/>
      <c r="BD168" s="193"/>
      <c r="BE168" s="193"/>
      <c r="BF168" s="193"/>
      <c r="BG168" s="193"/>
      <c r="BH168" s="193"/>
      <c r="BI168" s="193"/>
    </row>
    <row r="169" spans="1:61">
      <c r="A169" s="193"/>
      <c r="B169" s="194"/>
      <c r="C169" s="195"/>
      <c r="D169" s="196"/>
      <c r="E169" s="196"/>
      <c r="F169" s="196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</row>
    <row r="170" spans="1:61">
      <c r="A170" s="193"/>
      <c r="B170" s="194"/>
      <c r="C170" s="195"/>
      <c r="D170" s="196"/>
      <c r="E170" s="196"/>
      <c r="F170" s="196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  <c r="BI170" s="193"/>
    </row>
    <row r="171" spans="1:61">
      <c r="A171" s="193"/>
      <c r="B171" s="194"/>
      <c r="C171" s="195"/>
      <c r="D171" s="196"/>
      <c r="E171" s="196"/>
      <c r="F171" s="196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</row>
    <row r="172" spans="1:61">
      <c r="A172" s="193"/>
      <c r="B172" s="194"/>
      <c r="C172" s="195"/>
      <c r="D172" s="196"/>
      <c r="E172" s="196"/>
      <c r="F172" s="196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  <c r="BI172" s="193"/>
    </row>
    <row r="173" spans="1:61">
      <c r="A173" s="193"/>
      <c r="B173" s="194"/>
      <c r="C173" s="195"/>
      <c r="D173" s="196"/>
      <c r="E173" s="196"/>
      <c r="F173" s="196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  <c r="AA173" s="193"/>
      <c r="AB173" s="193"/>
      <c r="AC173" s="193"/>
      <c r="AD173" s="193"/>
      <c r="AE173" s="193"/>
      <c r="AF173" s="193"/>
      <c r="AG173" s="193"/>
      <c r="AH173" s="193"/>
      <c r="AI173" s="193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3"/>
      <c r="AV173" s="193"/>
      <c r="AW173" s="193"/>
      <c r="AX173" s="193"/>
      <c r="AY173" s="193"/>
      <c r="AZ173" s="193"/>
      <c r="BA173" s="193"/>
      <c r="BB173" s="193"/>
      <c r="BC173" s="193"/>
      <c r="BD173" s="193"/>
      <c r="BE173" s="193"/>
      <c r="BF173" s="193"/>
      <c r="BG173" s="193"/>
      <c r="BH173" s="193"/>
      <c r="BI173" s="193"/>
    </row>
    <row r="174" spans="1:61">
      <c r="A174" s="193"/>
      <c r="B174" s="194"/>
      <c r="C174" s="195"/>
      <c r="D174" s="196"/>
      <c r="E174" s="196"/>
      <c r="F174" s="196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3"/>
      <c r="V174" s="193"/>
      <c r="W174" s="193"/>
      <c r="X174" s="193"/>
      <c r="Y174" s="193"/>
      <c r="Z174" s="193"/>
      <c r="AA174" s="193"/>
      <c r="AB174" s="193"/>
      <c r="AC174" s="193"/>
      <c r="AD174" s="193"/>
      <c r="AE174" s="193"/>
      <c r="AF174" s="193"/>
      <c r="AG174" s="193"/>
      <c r="AH174" s="193"/>
      <c r="AI174" s="193"/>
      <c r="AJ174" s="193"/>
      <c r="AK174" s="193"/>
      <c r="AL174" s="193"/>
      <c r="AM174" s="193"/>
      <c r="AN174" s="193"/>
      <c r="AO174" s="193"/>
      <c r="AP174" s="193"/>
      <c r="AQ174" s="193"/>
      <c r="AR174" s="193"/>
      <c r="AS174" s="193"/>
      <c r="AT174" s="193"/>
      <c r="AU174" s="193"/>
      <c r="AV174" s="193"/>
      <c r="AW174" s="193"/>
      <c r="AX174" s="193"/>
      <c r="AY174" s="193"/>
      <c r="AZ174" s="193"/>
      <c r="BA174" s="193"/>
      <c r="BB174" s="193"/>
      <c r="BC174" s="193"/>
      <c r="BD174" s="193"/>
      <c r="BE174" s="193"/>
      <c r="BF174" s="193"/>
      <c r="BG174" s="193"/>
      <c r="BH174" s="193"/>
      <c r="BI174" s="193"/>
    </row>
    <row r="175" spans="1:61">
      <c r="A175" s="193"/>
      <c r="B175" s="194"/>
      <c r="C175" s="195"/>
      <c r="D175" s="196"/>
      <c r="E175" s="196"/>
      <c r="F175" s="196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3"/>
      <c r="U175" s="193"/>
      <c r="V175" s="193"/>
      <c r="W175" s="193"/>
      <c r="X175" s="193"/>
      <c r="Y175" s="193"/>
      <c r="Z175" s="193"/>
      <c r="AA175" s="193"/>
      <c r="AB175" s="193"/>
      <c r="AC175" s="193"/>
      <c r="AD175" s="193"/>
      <c r="AE175" s="193"/>
      <c r="AF175" s="193"/>
      <c r="AG175" s="193"/>
      <c r="AH175" s="193"/>
      <c r="AI175" s="193"/>
      <c r="AJ175" s="193"/>
      <c r="AK175" s="193"/>
      <c r="AL175" s="193"/>
      <c r="AM175" s="193"/>
      <c r="AN175" s="193"/>
      <c r="AO175" s="193"/>
      <c r="AP175" s="193"/>
      <c r="AQ175" s="193"/>
      <c r="AR175" s="193"/>
      <c r="AS175" s="193"/>
      <c r="AT175" s="193"/>
      <c r="AU175" s="193"/>
      <c r="AV175" s="193"/>
      <c r="AW175" s="193"/>
      <c r="AX175" s="193"/>
      <c r="AY175" s="193"/>
      <c r="AZ175" s="193"/>
      <c r="BA175" s="193"/>
      <c r="BB175" s="193"/>
      <c r="BC175" s="193"/>
      <c r="BD175" s="193"/>
      <c r="BE175" s="193"/>
      <c r="BF175" s="193"/>
      <c r="BG175" s="193"/>
      <c r="BH175" s="193"/>
      <c r="BI175" s="193"/>
    </row>
    <row r="176" spans="1:61">
      <c r="A176" s="193"/>
      <c r="B176" s="194"/>
      <c r="C176" s="195"/>
      <c r="D176" s="196"/>
      <c r="E176" s="196"/>
      <c r="F176" s="196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3"/>
      <c r="U176" s="193"/>
      <c r="V176" s="193"/>
      <c r="W176" s="193"/>
      <c r="X176" s="193"/>
      <c r="Y176" s="193"/>
      <c r="Z176" s="193"/>
      <c r="AA176" s="193"/>
      <c r="AB176" s="193"/>
      <c r="AC176" s="193"/>
      <c r="AD176" s="193"/>
      <c r="AE176" s="193"/>
      <c r="AF176" s="193"/>
      <c r="AG176" s="193"/>
      <c r="AH176" s="193"/>
      <c r="AI176" s="193"/>
      <c r="AJ176" s="193"/>
      <c r="AK176" s="193"/>
      <c r="AL176" s="193"/>
      <c r="AM176" s="193"/>
      <c r="AN176" s="193"/>
      <c r="AO176" s="193"/>
      <c r="AP176" s="193"/>
      <c r="AQ176" s="193"/>
      <c r="AR176" s="193"/>
      <c r="AS176" s="193"/>
      <c r="AT176" s="193"/>
      <c r="AU176" s="193"/>
      <c r="AV176" s="193"/>
      <c r="AW176" s="193"/>
      <c r="AX176" s="193"/>
      <c r="AY176" s="193"/>
      <c r="AZ176" s="193"/>
      <c r="BA176" s="193"/>
      <c r="BB176" s="193"/>
      <c r="BC176" s="193"/>
      <c r="BD176" s="193"/>
      <c r="BE176" s="193"/>
      <c r="BF176" s="193"/>
      <c r="BG176" s="193"/>
      <c r="BH176" s="193"/>
      <c r="BI176" s="193"/>
    </row>
    <row r="177" spans="1:61">
      <c r="A177" s="193"/>
      <c r="B177" s="194"/>
      <c r="C177" s="195"/>
      <c r="D177" s="196"/>
      <c r="E177" s="196"/>
      <c r="F177" s="196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3"/>
      <c r="AJ177" s="193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  <c r="BI177" s="193"/>
    </row>
    <row r="178" spans="1:61">
      <c r="A178" s="193"/>
      <c r="B178" s="194"/>
      <c r="C178" s="195"/>
      <c r="D178" s="196"/>
      <c r="E178" s="196"/>
      <c r="F178" s="196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  <c r="AA178" s="193"/>
      <c r="AB178" s="193"/>
      <c r="AC178" s="193"/>
      <c r="AD178" s="193"/>
      <c r="AE178" s="193"/>
      <c r="AF178" s="193"/>
      <c r="AG178" s="193"/>
      <c r="AH178" s="193"/>
      <c r="AI178" s="193"/>
      <c r="AJ178" s="193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193"/>
      <c r="AZ178" s="193"/>
      <c r="BA178" s="193"/>
      <c r="BB178" s="193"/>
      <c r="BC178" s="193"/>
      <c r="BD178" s="193"/>
      <c r="BE178" s="193"/>
      <c r="BF178" s="193"/>
      <c r="BG178" s="193"/>
      <c r="BH178" s="193"/>
      <c r="BI178" s="193"/>
    </row>
    <row r="179" spans="1:61">
      <c r="A179" s="193"/>
      <c r="B179" s="194"/>
      <c r="C179" s="195"/>
      <c r="D179" s="196"/>
      <c r="E179" s="196"/>
      <c r="F179" s="196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193"/>
      <c r="AD179" s="193"/>
      <c r="AE179" s="193"/>
      <c r="AF179" s="193"/>
      <c r="AG179" s="193"/>
      <c r="AH179" s="193"/>
      <c r="AI179" s="193"/>
      <c r="AJ179" s="193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193"/>
      <c r="AZ179" s="193"/>
      <c r="BA179" s="193"/>
      <c r="BB179" s="193"/>
      <c r="BC179" s="193"/>
      <c r="BD179" s="193"/>
      <c r="BE179" s="193"/>
      <c r="BF179" s="193"/>
      <c r="BG179" s="193"/>
      <c r="BH179" s="193"/>
      <c r="BI179" s="193"/>
    </row>
    <row r="180" spans="1:61">
      <c r="A180" s="193"/>
      <c r="B180" s="194"/>
      <c r="C180" s="195"/>
      <c r="D180" s="196"/>
      <c r="E180" s="196"/>
      <c r="F180" s="196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3"/>
      <c r="AE180" s="193"/>
      <c r="AF180" s="193"/>
      <c r="AG180" s="193"/>
      <c r="AH180" s="193"/>
      <c r="AI180" s="193"/>
      <c r="AJ180" s="193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193"/>
      <c r="AZ180" s="193"/>
      <c r="BA180" s="193"/>
      <c r="BB180" s="193"/>
      <c r="BC180" s="193"/>
      <c r="BD180" s="193"/>
      <c r="BE180" s="193"/>
      <c r="BF180" s="193"/>
      <c r="BG180" s="193"/>
      <c r="BH180" s="193"/>
      <c r="BI180" s="193"/>
    </row>
    <row r="181" spans="1:61">
      <c r="A181" s="193"/>
      <c r="B181" s="194"/>
      <c r="C181" s="195"/>
      <c r="D181" s="196"/>
      <c r="E181" s="196"/>
      <c r="F181" s="196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  <c r="AA181" s="193"/>
      <c r="AB181" s="193"/>
      <c r="AC181" s="193"/>
      <c r="AD181" s="193"/>
      <c r="AE181" s="193"/>
      <c r="AF181" s="193"/>
      <c r="AG181" s="193"/>
      <c r="AH181" s="193"/>
      <c r="AI181" s="193"/>
      <c r="AJ181" s="193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193"/>
      <c r="AZ181" s="193"/>
      <c r="BA181" s="193"/>
      <c r="BB181" s="193"/>
      <c r="BC181" s="193"/>
      <c r="BD181" s="193"/>
      <c r="BE181" s="193"/>
      <c r="BF181" s="193"/>
      <c r="BG181" s="193"/>
      <c r="BH181" s="193"/>
      <c r="BI181" s="193"/>
    </row>
    <row r="182" spans="1:61">
      <c r="A182" s="193"/>
      <c r="B182" s="194"/>
      <c r="C182" s="195"/>
      <c r="D182" s="196"/>
      <c r="E182" s="196"/>
      <c r="F182" s="196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193"/>
      <c r="BD182" s="193"/>
      <c r="BE182" s="193"/>
      <c r="BF182" s="193"/>
      <c r="BG182" s="193"/>
      <c r="BH182" s="193"/>
      <c r="BI182" s="193"/>
    </row>
    <row r="183" spans="1:61">
      <c r="A183" s="193"/>
      <c r="B183" s="194"/>
      <c r="C183" s="195"/>
      <c r="D183" s="196"/>
      <c r="E183" s="196"/>
      <c r="F183" s="196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193"/>
      <c r="BD183" s="193"/>
      <c r="BE183" s="193"/>
      <c r="BF183" s="193"/>
      <c r="BG183" s="193"/>
      <c r="BH183" s="193"/>
      <c r="BI183" s="193"/>
    </row>
    <row r="184" spans="1:61">
      <c r="A184" s="193"/>
      <c r="B184" s="194"/>
      <c r="C184" s="195"/>
      <c r="D184" s="196"/>
      <c r="E184" s="196"/>
      <c r="F184" s="196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193"/>
      <c r="BD184" s="193"/>
      <c r="BE184" s="193"/>
      <c r="BF184" s="193"/>
      <c r="BG184" s="193"/>
      <c r="BH184" s="193"/>
      <c r="BI184" s="193"/>
    </row>
    <row r="185" spans="1:61">
      <c r="A185" s="193"/>
      <c r="B185" s="194"/>
      <c r="C185" s="195"/>
      <c r="D185" s="196"/>
      <c r="E185" s="196"/>
      <c r="F185" s="196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</row>
    <row r="186" spans="1:61">
      <c r="A186" s="193"/>
      <c r="B186" s="194"/>
      <c r="C186" s="195"/>
      <c r="D186" s="196"/>
      <c r="E186" s="196"/>
      <c r="F186" s="196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3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</row>
    <row r="187" spans="1:61">
      <c r="A187" s="193"/>
      <c r="B187" s="194"/>
      <c r="C187" s="195"/>
      <c r="D187" s="196"/>
      <c r="E187" s="196"/>
      <c r="F187" s="196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3"/>
      <c r="AK187" s="193"/>
      <c r="AL187" s="193"/>
      <c r="AM187" s="193"/>
      <c r="AN187" s="193"/>
      <c r="AO187" s="193"/>
      <c r="AP187" s="193"/>
      <c r="AQ187" s="193"/>
      <c r="AR187" s="193"/>
      <c r="AS187" s="193"/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</row>
    <row r="188" spans="1:61">
      <c r="A188" s="193"/>
      <c r="B188" s="194"/>
      <c r="C188" s="195"/>
      <c r="D188" s="196"/>
      <c r="E188" s="196"/>
      <c r="F188" s="196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3"/>
      <c r="AK188" s="193"/>
      <c r="AL188" s="193"/>
      <c r="AM188" s="193"/>
      <c r="AN188" s="193"/>
      <c r="AO188" s="193"/>
      <c r="AP188" s="193"/>
      <c r="AQ188" s="193"/>
      <c r="AR188" s="193"/>
      <c r="AS188" s="193"/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</row>
    <row r="189" spans="1:61">
      <c r="A189" s="193"/>
      <c r="B189" s="194"/>
      <c r="C189" s="195"/>
      <c r="D189" s="196"/>
      <c r="E189" s="196"/>
      <c r="F189" s="196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3"/>
      <c r="AK189" s="193"/>
      <c r="AL189" s="193"/>
      <c r="AM189" s="193"/>
      <c r="AN189" s="193"/>
      <c r="AO189" s="193"/>
      <c r="AP189" s="193"/>
      <c r="AQ189" s="193"/>
      <c r="AR189" s="193"/>
      <c r="AS189" s="193"/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</row>
    <row r="190" spans="1:61">
      <c r="A190" s="193"/>
      <c r="B190" s="194"/>
      <c r="C190" s="195"/>
      <c r="D190" s="196"/>
      <c r="E190" s="196"/>
      <c r="F190" s="196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3"/>
      <c r="U190" s="193"/>
      <c r="V190" s="193"/>
      <c r="W190" s="193"/>
      <c r="X190" s="193"/>
      <c r="Y190" s="193"/>
      <c r="Z190" s="193"/>
      <c r="AA190" s="193"/>
      <c r="AB190" s="193"/>
      <c r="AC190" s="193"/>
      <c r="AD190" s="193"/>
      <c r="AE190" s="193"/>
      <c r="AF190" s="193"/>
      <c r="AG190" s="193"/>
      <c r="AH190" s="193"/>
      <c r="AI190" s="193"/>
      <c r="AJ190" s="193"/>
      <c r="AK190" s="193"/>
      <c r="AL190" s="193"/>
      <c r="AM190" s="193"/>
      <c r="AN190" s="193"/>
      <c r="AO190" s="193"/>
      <c r="AP190" s="193"/>
      <c r="AQ190" s="193"/>
      <c r="AR190" s="193"/>
      <c r="AS190" s="193"/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</row>
    <row r="191" spans="1:61">
      <c r="A191" s="193"/>
      <c r="B191" s="194"/>
      <c r="C191" s="195"/>
      <c r="D191" s="196"/>
      <c r="E191" s="196"/>
      <c r="F191" s="196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3"/>
      <c r="U191" s="193"/>
      <c r="V191" s="193"/>
      <c r="W191" s="193"/>
      <c r="X191" s="193"/>
      <c r="Y191" s="193"/>
      <c r="Z191" s="193"/>
      <c r="AA191" s="193"/>
      <c r="AB191" s="193"/>
      <c r="AC191" s="193"/>
      <c r="AD191" s="193"/>
      <c r="AE191" s="193"/>
      <c r="AF191" s="193"/>
      <c r="AG191" s="193"/>
      <c r="AH191" s="193"/>
      <c r="AI191" s="193"/>
      <c r="AJ191" s="193"/>
      <c r="AK191" s="193"/>
      <c r="AL191" s="193"/>
      <c r="AM191" s="193"/>
      <c r="AN191" s="193"/>
      <c r="AO191" s="193"/>
      <c r="AP191" s="193"/>
      <c r="AQ191" s="193"/>
      <c r="AR191" s="193"/>
      <c r="AS191" s="193"/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</row>
    <row r="192" spans="1:61">
      <c r="A192" s="193"/>
      <c r="B192" s="194"/>
      <c r="C192" s="195"/>
      <c r="D192" s="196"/>
      <c r="E192" s="196"/>
      <c r="F192" s="196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</row>
    <row r="193" spans="1:61">
      <c r="A193" s="193"/>
      <c r="B193" s="194"/>
      <c r="C193" s="195"/>
      <c r="D193" s="196"/>
      <c r="E193" s="196"/>
      <c r="F193" s="196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3"/>
      <c r="AO193" s="193"/>
      <c r="AP193" s="193"/>
      <c r="AQ193" s="193"/>
      <c r="AR193" s="193"/>
      <c r="AS193" s="193"/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</row>
    <row r="194" spans="1:61">
      <c r="A194" s="193"/>
      <c r="B194" s="194"/>
      <c r="C194" s="195"/>
      <c r="D194" s="196"/>
      <c r="E194" s="196"/>
      <c r="F194" s="196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193"/>
      <c r="AL194" s="193"/>
      <c r="AM194" s="193"/>
      <c r="AN194" s="193"/>
      <c r="AO194" s="193"/>
      <c r="AP194" s="193"/>
      <c r="AQ194" s="193"/>
      <c r="AR194" s="193"/>
      <c r="AS194" s="193"/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</row>
    <row r="195" spans="1:61">
      <c r="A195" s="193"/>
      <c r="B195" s="194"/>
      <c r="C195" s="195"/>
      <c r="D195" s="196"/>
      <c r="E195" s="196"/>
      <c r="F195" s="196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193"/>
      <c r="AL195" s="193"/>
      <c r="AM195" s="193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</row>
    <row r="196" spans="1:61">
      <c r="A196" s="193"/>
      <c r="B196" s="194"/>
      <c r="C196" s="195"/>
      <c r="D196" s="196"/>
      <c r="E196" s="196"/>
      <c r="F196" s="196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</row>
    <row r="197" spans="1:61">
      <c r="A197" s="193"/>
      <c r="B197" s="194"/>
      <c r="C197" s="195"/>
      <c r="D197" s="196"/>
      <c r="E197" s="196"/>
      <c r="F197" s="196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193"/>
      <c r="AL197" s="193"/>
      <c r="AM197" s="193"/>
      <c r="AN197" s="193"/>
      <c r="AO197" s="193"/>
      <c r="AP197" s="193"/>
      <c r="AQ197" s="193"/>
      <c r="AR197" s="193"/>
      <c r="AS197" s="193"/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</row>
    <row r="198" spans="1:61">
      <c r="A198" s="193"/>
      <c r="B198" s="194"/>
      <c r="C198" s="195"/>
      <c r="D198" s="196"/>
      <c r="E198" s="196"/>
      <c r="F198" s="196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</row>
    <row r="199" spans="1:61">
      <c r="A199" s="193"/>
      <c r="B199" s="194"/>
      <c r="C199" s="195"/>
      <c r="D199" s="196"/>
      <c r="E199" s="196"/>
      <c r="F199" s="196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193"/>
      <c r="AL199" s="193"/>
      <c r="AM199" s="193"/>
      <c r="AN199" s="193"/>
      <c r="AO199" s="193"/>
      <c r="AP199" s="193"/>
      <c r="AQ199" s="193"/>
      <c r="AR199" s="193"/>
      <c r="AS199" s="193"/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</row>
    <row r="200" spans="1:61">
      <c r="A200" s="193"/>
      <c r="B200" s="194"/>
      <c r="C200" s="195"/>
      <c r="D200" s="196"/>
      <c r="E200" s="196"/>
      <c r="F200" s="196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193"/>
      <c r="AL200" s="193"/>
      <c r="AM200" s="193"/>
      <c r="AN200" s="193"/>
      <c r="AO200" s="193"/>
      <c r="AP200" s="193"/>
      <c r="AQ200" s="193"/>
      <c r="AR200" s="193"/>
      <c r="AS200" s="193"/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</row>
    <row r="201" spans="1:61">
      <c r="A201" s="193"/>
      <c r="B201" s="194"/>
      <c r="C201" s="195"/>
      <c r="D201" s="196"/>
      <c r="E201" s="196"/>
      <c r="F201" s="196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  <c r="AA201" s="193"/>
      <c r="AB201" s="193"/>
      <c r="AC201" s="193"/>
      <c r="AD201" s="193"/>
      <c r="AE201" s="193"/>
      <c r="AF201" s="193"/>
      <c r="AG201" s="193"/>
      <c r="AH201" s="193"/>
      <c r="AI201" s="193"/>
      <c r="AJ201" s="193"/>
      <c r="AK201" s="193"/>
      <c r="AL201" s="193"/>
      <c r="AM201" s="193"/>
      <c r="AN201" s="193"/>
      <c r="AO201" s="193"/>
      <c r="AP201" s="193"/>
      <c r="AQ201" s="193"/>
      <c r="AR201" s="193"/>
      <c r="AS201" s="193"/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</row>
    <row r="202" spans="1:61">
      <c r="A202" s="193"/>
      <c r="B202" s="194"/>
      <c r="C202" s="195"/>
      <c r="D202" s="196"/>
      <c r="E202" s="196"/>
      <c r="F202" s="196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193"/>
      <c r="AL202" s="193"/>
      <c r="AM202" s="193"/>
      <c r="AN202" s="193"/>
      <c r="AO202" s="193"/>
      <c r="AP202" s="193"/>
      <c r="AQ202" s="193"/>
      <c r="AR202" s="193"/>
      <c r="AS202" s="193"/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</row>
    <row r="203" spans="1:61">
      <c r="A203" s="193"/>
      <c r="B203" s="194"/>
      <c r="C203" s="195"/>
      <c r="D203" s="196"/>
      <c r="E203" s="196"/>
      <c r="F203" s="196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</row>
    <row r="204" spans="1:61">
      <c r="A204" s="193"/>
      <c r="B204" s="194"/>
      <c r="C204" s="195"/>
      <c r="D204" s="196"/>
      <c r="E204" s="196"/>
      <c r="F204" s="196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193"/>
      <c r="AL204" s="193"/>
      <c r="AM204" s="193"/>
      <c r="AN204" s="193"/>
      <c r="AO204" s="193"/>
      <c r="AP204" s="193"/>
      <c r="AQ204" s="193"/>
      <c r="AR204" s="193"/>
      <c r="AS204" s="193"/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</row>
    <row r="205" spans="1:61">
      <c r="A205" s="193"/>
      <c r="B205" s="194"/>
      <c r="C205" s="195"/>
      <c r="D205" s="196"/>
      <c r="E205" s="196"/>
      <c r="F205" s="196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193"/>
      <c r="AL205" s="193"/>
      <c r="AM205" s="193"/>
      <c r="AN205" s="193"/>
      <c r="AO205" s="193"/>
      <c r="AP205" s="193"/>
      <c r="AQ205" s="193"/>
      <c r="AR205" s="193"/>
      <c r="AS205" s="193"/>
      <c r="AT205" s="193"/>
      <c r="AU205" s="193"/>
      <c r="AV205" s="193"/>
      <c r="AW205" s="193"/>
      <c r="AX205" s="193"/>
      <c r="AY205" s="193"/>
      <c r="AZ205" s="193"/>
      <c r="BA205" s="193"/>
      <c r="BB205" s="193"/>
      <c r="BC205" s="193"/>
      <c r="BD205" s="193"/>
      <c r="BE205" s="193"/>
      <c r="BF205" s="193"/>
      <c r="BG205" s="193"/>
      <c r="BH205" s="193"/>
      <c r="BI205" s="193"/>
    </row>
    <row r="206" spans="1:61">
      <c r="A206" s="193"/>
      <c r="B206" s="194"/>
      <c r="C206" s="195"/>
      <c r="D206" s="196"/>
      <c r="E206" s="196"/>
      <c r="F206" s="196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3"/>
      <c r="AN206" s="193"/>
      <c r="AO206" s="193"/>
      <c r="AP206" s="193"/>
      <c r="AQ206" s="193"/>
      <c r="AR206" s="193"/>
      <c r="AS206" s="193"/>
      <c r="AT206" s="193"/>
      <c r="AU206" s="193"/>
      <c r="AV206" s="193"/>
      <c r="AW206" s="193"/>
      <c r="AX206" s="193"/>
      <c r="AY206" s="193"/>
      <c r="AZ206" s="193"/>
      <c r="BA206" s="193"/>
      <c r="BB206" s="193"/>
      <c r="BC206" s="193"/>
      <c r="BD206" s="193"/>
      <c r="BE206" s="193"/>
      <c r="BF206" s="193"/>
      <c r="BG206" s="193"/>
      <c r="BH206" s="193"/>
      <c r="BI206" s="193"/>
    </row>
    <row r="207" spans="1:61">
      <c r="A207" s="193"/>
      <c r="B207" s="194"/>
      <c r="C207" s="195"/>
      <c r="D207" s="196"/>
      <c r="E207" s="196"/>
      <c r="F207" s="196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193"/>
      <c r="AL207" s="193"/>
      <c r="AM207" s="193"/>
      <c r="AN207" s="193"/>
      <c r="AO207" s="193"/>
      <c r="AP207" s="193"/>
      <c r="AQ207" s="193"/>
      <c r="AR207" s="193"/>
      <c r="AS207" s="193"/>
      <c r="AT207" s="193"/>
      <c r="AU207" s="193"/>
      <c r="AV207" s="193"/>
      <c r="AW207" s="193"/>
      <c r="AX207" s="193"/>
      <c r="AY207" s="193"/>
      <c r="AZ207" s="193"/>
      <c r="BA207" s="193"/>
      <c r="BB207" s="193"/>
      <c r="BC207" s="193"/>
      <c r="BD207" s="193"/>
      <c r="BE207" s="193"/>
      <c r="BF207" s="193"/>
      <c r="BG207" s="193"/>
      <c r="BH207" s="193"/>
      <c r="BI207" s="193"/>
    </row>
    <row r="208" spans="1:61">
      <c r="A208" s="193"/>
      <c r="B208" s="194"/>
      <c r="C208" s="195"/>
      <c r="D208" s="196"/>
      <c r="E208" s="196"/>
      <c r="F208" s="196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3"/>
      <c r="AG208" s="193"/>
      <c r="AH208" s="193"/>
      <c r="AI208" s="193"/>
      <c r="AJ208" s="193"/>
      <c r="AK208" s="193"/>
      <c r="AL208" s="193"/>
      <c r="AM208" s="193"/>
      <c r="AN208" s="193"/>
      <c r="AO208" s="193"/>
      <c r="AP208" s="193"/>
      <c r="AQ208" s="193"/>
      <c r="AR208" s="193"/>
      <c r="AS208" s="193"/>
      <c r="AT208" s="193"/>
      <c r="AU208" s="193"/>
      <c r="AV208" s="193"/>
      <c r="AW208" s="193"/>
      <c r="AX208" s="193"/>
      <c r="AY208" s="193"/>
      <c r="AZ208" s="193"/>
      <c r="BA208" s="193"/>
      <c r="BB208" s="193"/>
      <c r="BC208" s="193"/>
      <c r="BD208" s="193"/>
      <c r="BE208" s="193"/>
      <c r="BF208" s="193"/>
      <c r="BG208" s="193"/>
      <c r="BH208" s="193"/>
      <c r="BI208" s="193"/>
    </row>
    <row r="209" spans="1:61">
      <c r="A209" s="193"/>
      <c r="B209" s="194"/>
      <c r="C209" s="195"/>
      <c r="D209" s="196"/>
      <c r="E209" s="196"/>
      <c r="F209" s="196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193"/>
      <c r="AL209" s="193"/>
      <c r="AM209" s="193"/>
      <c r="AN209" s="193"/>
      <c r="AO209" s="193"/>
      <c r="AP209" s="193"/>
      <c r="AQ209" s="193"/>
      <c r="AR209" s="193"/>
      <c r="AS209" s="193"/>
      <c r="AT209" s="193"/>
      <c r="AU209" s="193"/>
      <c r="AV209" s="193"/>
      <c r="AW209" s="193"/>
      <c r="AX209" s="193"/>
      <c r="AY209" s="193"/>
      <c r="AZ209" s="193"/>
      <c r="BA209" s="193"/>
      <c r="BB209" s="193"/>
      <c r="BC209" s="193"/>
      <c r="BD209" s="193"/>
      <c r="BE209" s="193"/>
      <c r="BF209" s="193"/>
      <c r="BG209" s="193"/>
      <c r="BH209" s="193"/>
      <c r="BI209" s="193"/>
    </row>
    <row r="210" spans="1:61">
      <c r="A210" s="193"/>
      <c r="B210" s="194"/>
      <c r="C210" s="195"/>
      <c r="D210" s="196"/>
      <c r="E210" s="196"/>
      <c r="F210" s="196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3"/>
      <c r="AG210" s="193"/>
      <c r="AH210" s="193"/>
      <c r="AI210" s="193"/>
      <c r="AJ210" s="193"/>
      <c r="AK210" s="193"/>
      <c r="AL210" s="193"/>
      <c r="AM210" s="193"/>
      <c r="AN210" s="193"/>
      <c r="AO210" s="193"/>
      <c r="AP210" s="193"/>
      <c r="AQ210" s="193"/>
      <c r="AR210" s="193"/>
      <c r="AS210" s="193"/>
      <c r="AT210" s="193"/>
      <c r="AU210" s="193"/>
      <c r="AV210" s="193"/>
      <c r="AW210" s="193"/>
      <c r="AX210" s="193"/>
      <c r="AY210" s="193"/>
      <c r="AZ210" s="193"/>
      <c r="BA210" s="193"/>
      <c r="BB210" s="193"/>
      <c r="BC210" s="193"/>
      <c r="BD210" s="193"/>
      <c r="BE210" s="193"/>
      <c r="BF210" s="193"/>
      <c r="BG210" s="193"/>
      <c r="BH210" s="193"/>
      <c r="BI210" s="193"/>
    </row>
    <row r="211" spans="1:61">
      <c r="A211" s="193"/>
      <c r="B211" s="194"/>
      <c r="C211" s="195"/>
      <c r="D211" s="196"/>
      <c r="E211" s="196"/>
      <c r="F211" s="196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193"/>
      <c r="AE211" s="193"/>
      <c r="AF211" s="193"/>
      <c r="AG211" s="193"/>
      <c r="AH211" s="193"/>
      <c r="AI211" s="193"/>
      <c r="AJ211" s="193"/>
      <c r="AK211" s="193"/>
      <c r="AL211" s="193"/>
      <c r="AM211" s="193"/>
      <c r="AN211" s="193"/>
      <c r="AO211" s="193"/>
      <c r="AP211" s="193"/>
      <c r="AQ211" s="193"/>
      <c r="AR211" s="193"/>
      <c r="AS211" s="193"/>
      <c r="AT211" s="193"/>
      <c r="AU211" s="193"/>
      <c r="AV211" s="193"/>
      <c r="AW211" s="193"/>
      <c r="AX211" s="193"/>
      <c r="AY211" s="193"/>
      <c r="AZ211" s="193"/>
      <c r="BA211" s="193"/>
      <c r="BB211" s="193"/>
      <c r="BC211" s="193"/>
      <c r="BD211" s="193"/>
      <c r="BE211" s="193"/>
      <c r="BF211" s="193"/>
      <c r="BG211" s="193"/>
      <c r="BH211" s="193"/>
      <c r="BI211" s="193"/>
    </row>
    <row r="212" spans="1:61">
      <c r="A212" s="193"/>
      <c r="B212" s="194"/>
      <c r="C212" s="195"/>
      <c r="D212" s="196"/>
      <c r="E212" s="196"/>
      <c r="F212" s="196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3"/>
      <c r="AE212" s="193"/>
      <c r="AF212" s="193"/>
      <c r="AG212" s="193"/>
      <c r="AH212" s="193"/>
      <c r="AI212" s="193"/>
      <c r="AJ212" s="193"/>
      <c r="AK212" s="193"/>
      <c r="AL212" s="193"/>
      <c r="AM212" s="193"/>
      <c r="AN212" s="193"/>
      <c r="AO212" s="193"/>
      <c r="AP212" s="193"/>
      <c r="AQ212" s="193"/>
      <c r="AR212" s="193"/>
      <c r="AS212" s="193"/>
      <c r="AT212" s="193"/>
      <c r="AU212" s="193"/>
      <c r="AV212" s="193"/>
      <c r="AW212" s="193"/>
      <c r="AX212" s="193"/>
      <c r="AY212" s="193"/>
      <c r="AZ212" s="193"/>
      <c r="BA212" s="193"/>
      <c r="BB212" s="193"/>
      <c r="BC212" s="193"/>
      <c r="BD212" s="193"/>
      <c r="BE212" s="193"/>
      <c r="BF212" s="193"/>
      <c r="BG212" s="193"/>
      <c r="BH212" s="193"/>
      <c r="BI212" s="193"/>
    </row>
    <row r="213" spans="1:61">
      <c r="A213" s="193"/>
      <c r="B213" s="194"/>
      <c r="C213" s="195"/>
      <c r="D213" s="196"/>
      <c r="E213" s="196"/>
      <c r="F213" s="196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193"/>
      <c r="BD213" s="193"/>
      <c r="BE213" s="193"/>
      <c r="BF213" s="193"/>
      <c r="BG213" s="193"/>
      <c r="BH213" s="193"/>
      <c r="BI213" s="193"/>
    </row>
    <row r="214" spans="1:61">
      <c r="A214" s="193"/>
      <c r="B214" s="194"/>
      <c r="C214" s="195"/>
      <c r="D214" s="196"/>
      <c r="E214" s="196"/>
      <c r="F214" s="196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193"/>
      <c r="BD214" s="193"/>
      <c r="BE214" s="193"/>
      <c r="BF214" s="193"/>
      <c r="BG214" s="193"/>
      <c r="BH214" s="193"/>
      <c r="BI214" s="193"/>
    </row>
    <row r="215" spans="1:61">
      <c r="A215" s="193"/>
      <c r="B215" s="194"/>
      <c r="C215" s="195"/>
      <c r="D215" s="196"/>
      <c r="E215" s="196"/>
      <c r="F215" s="196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193"/>
      <c r="BD215" s="193"/>
      <c r="BE215" s="193"/>
      <c r="BF215" s="193"/>
      <c r="BG215" s="193"/>
      <c r="BH215" s="193"/>
      <c r="BI215" s="193"/>
    </row>
    <row r="216" spans="1:61">
      <c r="A216" s="193"/>
      <c r="B216" s="194"/>
      <c r="C216" s="195"/>
      <c r="D216" s="196"/>
      <c r="E216" s="196"/>
      <c r="F216" s="196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193"/>
      <c r="BD216" s="193"/>
      <c r="BE216" s="193"/>
      <c r="BF216" s="193"/>
      <c r="BG216" s="193"/>
      <c r="BH216" s="193"/>
      <c r="BI216" s="193"/>
    </row>
    <row r="217" spans="1:61">
      <c r="A217" s="193"/>
      <c r="B217" s="194"/>
      <c r="C217" s="195"/>
      <c r="D217" s="196"/>
      <c r="E217" s="196"/>
      <c r="F217" s="196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193"/>
      <c r="BD217" s="193"/>
      <c r="BE217" s="193"/>
      <c r="BF217" s="193"/>
      <c r="BG217" s="193"/>
      <c r="BH217" s="193"/>
      <c r="BI217" s="193"/>
    </row>
    <row r="218" spans="1:61">
      <c r="A218" s="193"/>
      <c r="B218" s="194"/>
      <c r="C218" s="195"/>
      <c r="D218" s="196"/>
      <c r="E218" s="196"/>
      <c r="F218" s="196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3"/>
      <c r="AG218" s="193"/>
      <c r="AH218" s="193"/>
      <c r="AI218" s="193"/>
      <c r="AJ218" s="193"/>
      <c r="AK218" s="193"/>
      <c r="AL218" s="193"/>
      <c r="AM218" s="193"/>
      <c r="AN218" s="193"/>
      <c r="AO218" s="193"/>
      <c r="AP218" s="193"/>
      <c r="AQ218" s="193"/>
      <c r="AR218" s="193"/>
      <c r="AS218" s="193"/>
      <c r="AT218" s="193"/>
      <c r="AU218" s="193"/>
      <c r="AV218" s="193"/>
      <c r="AW218" s="193"/>
      <c r="AX218" s="193"/>
      <c r="AY218" s="193"/>
      <c r="AZ218" s="193"/>
      <c r="BA218" s="193"/>
      <c r="BB218" s="193"/>
      <c r="BC218" s="193"/>
      <c r="BD218" s="193"/>
      <c r="BE218" s="193"/>
      <c r="BF218" s="193"/>
      <c r="BG218" s="193"/>
      <c r="BH218" s="193"/>
      <c r="BI218" s="193"/>
    </row>
    <row r="219" spans="1:61">
      <c r="A219" s="193"/>
      <c r="B219" s="194"/>
      <c r="C219" s="195"/>
      <c r="D219" s="196"/>
      <c r="E219" s="196"/>
      <c r="F219" s="196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  <c r="AA219" s="193"/>
      <c r="AB219" s="193"/>
      <c r="AC219" s="193"/>
      <c r="AD219" s="193"/>
      <c r="AE219" s="193"/>
      <c r="AF219" s="193"/>
      <c r="AG219" s="193"/>
      <c r="AH219" s="193"/>
      <c r="AI219" s="193"/>
      <c r="AJ219" s="193"/>
      <c r="AK219" s="193"/>
      <c r="AL219" s="193"/>
      <c r="AM219" s="193"/>
      <c r="AN219" s="193"/>
      <c r="AO219" s="193"/>
      <c r="AP219" s="193"/>
      <c r="AQ219" s="193"/>
      <c r="AR219" s="193"/>
      <c r="AS219" s="193"/>
      <c r="AT219" s="193"/>
      <c r="AU219" s="193"/>
      <c r="AV219" s="193"/>
      <c r="AW219" s="193"/>
      <c r="AX219" s="193"/>
      <c r="AY219" s="193"/>
      <c r="AZ219" s="193"/>
      <c r="BA219" s="193"/>
      <c r="BB219" s="193"/>
      <c r="BC219" s="193"/>
      <c r="BD219" s="193"/>
      <c r="BE219" s="193"/>
      <c r="BF219" s="193"/>
      <c r="BG219" s="193"/>
      <c r="BH219" s="193"/>
      <c r="BI219" s="193"/>
    </row>
    <row r="220" spans="1:61">
      <c r="A220" s="193"/>
      <c r="B220" s="194"/>
      <c r="C220" s="195"/>
      <c r="D220" s="196"/>
      <c r="E220" s="196"/>
      <c r="F220" s="196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3"/>
      <c r="AK220" s="193"/>
      <c r="AL220" s="193"/>
      <c r="AM220" s="193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3"/>
      <c r="BC220" s="193"/>
      <c r="BD220" s="193"/>
      <c r="BE220" s="193"/>
      <c r="BF220" s="193"/>
      <c r="BG220" s="193"/>
      <c r="BH220" s="193"/>
      <c r="BI220" s="193"/>
    </row>
    <row r="221" spans="1:61">
      <c r="A221" s="193"/>
      <c r="B221" s="194"/>
      <c r="C221" s="195"/>
      <c r="D221" s="196"/>
      <c r="E221" s="196"/>
      <c r="F221" s="196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3"/>
      <c r="AK221" s="193"/>
      <c r="AL221" s="193"/>
      <c r="AM221" s="193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3"/>
      <c r="BC221" s="193"/>
      <c r="BD221" s="193"/>
      <c r="BE221" s="193"/>
      <c r="BF221" s="193"/>
      <c r="BG221" s="193"/>
      <c r="BH221" s="193"/>
      <c r="BI221" s="193"/>
    </row>
    <row r="222" spans="1:61">
      <c r="A222" s="193"/>
      <c r="B222" s="194"/>
      <c r="C222" s="195"/>
      <c r="D222" s="196"/>
      <c r="E222" s="196"/>
      <c r="F222" s="196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3"/>
      <c r="AK222" s="193"/>
      <c r="AL222" s="193"/>
      <c r="AM222" s="193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3"/>
      <c r="BC222" s="193"/>
      <c r="BD222" s="193"/>
      <c r="BE222" s="193"/>
      <c r="BF222" s="193"/>
      <c r="BG222" s="193"/>
      <c r="BH222" s="193"/>
      <c r="BI222" s="193"/>
    </row>
    <row r="223" spans="1:61">
      <c r="A223" s="193"/>
      <c r="B223" s="194"/>
      <c r="C223" s="195"/>
      <c r="D223" s="196"/>
      <c r="E223" s="196"/>
      <c r="F223" s="196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3"/>
      <c r="AK223" s="193"/>
      <c r="AL223" s="193"/>
      <c r="AM223" s="193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3"/>
      <c r="BC223" s="193"/>
      <c r="BD223" s="193"/>
      <c r="BE223" s="193"/>
      <c r="BF223" s="193"/>
      <c r="BG223" s="193"/>
      <c r="BH223" s="193"/>
      <c r="BI223" s="193"/>
    </row>
    <row r="224" spans="1:61">
      <c r="A224" s="193"/>
      <c r="B224" s="194"/>
      <c r="C224" s="195"/>
      <c r="D224" s="196"/>
      <c r="E224" s="196"/>
      <c r="F224" s="196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3"/>
      <c r="AK224" s="193"/>
      <c r="AL224" s="193"/>
      <c r="AM224" s="193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3"/>
      <c r="BC224" s="193"/>
      <c r="BD224" s="193"/>
      <c r="BE224" s="193"/>
      <c r="BF224" s="193"/>
      <c r="BG224" s="193"/>
      <c r="BH224" s="193"/>
      <c r="BI224" s="193"/>
    </row>
    <row r="225" spans="1:61">
      <c r="A225" s="193"/>
      <c r="B225" s="194"/>
      <c r="C225" s="195"/>
      <c r="D225" s="196"/>
      <c r="E225" s="196"/>
      <c r="F225" s="196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3"/>
      <c r="AK225" s="193"/>
      <c r="AL225" s="193"/>
      <c r="AM225" s="193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3"/>
      <c r="BC225" s="193"/>
      <c r="BD225" s="193"/>
      <c r="BE225" s="193"/>
      <c r="BF225" s="193"/>
      <c r="BG225" s="193"/>
      <c r="BH225" s="193"/>
      <c r="BI225" s="193"/>
    </row>
    <row r="226" spans="1:61">
      <c r="A226" s="193"/>
      <c r="B226" s="194"/>
      <c r="C226" s="195"/>
      <c r="D226" s="196"/>
      <c r="E226" s="196"/>
      <c r="F226" s="196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3"/>
      <c r="AK226" s="193"/>
      <c r="AL226" s="193"/>
      <c r="AM226" s="193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3"/>
      <c r="BC226" s="193"/>
      <c r="BD226" s="193"/>
      <c r="BE226" s="193"/>
      <c r="BF226" s="193"/>
      <c r="BG226" s="193"/>
      <c r="BH226" s="193"/>
      <c r="BI226" s="193"/>
    </row>
    <row r="227" spans="1:61">
      <c r="A227" s="193"/>
      <c r="B227" s="194"/>
      <c r="C227" s="195"/>
      <c r="D227" s="196"/>
      <c r="E227" s="196"/>
      <c r="F227" s="196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3"/>
      <c r="AS227" s="193"/>
      <c r="AT227" s="193"/>
      <c r="AU227" s="193"/>
      <c r="AV227" s="193"/>
      <c r="AW227" s="193"/>
      <c r="AX227" s="193"/>
      <c r="AY227" s="193"/>
      <c r="AZ227" s="193"/>
      <c r="BA227" s="193"/>
      <c r="BB227" s="193"/>
      <c r="BC227" s="193"/>
      <c r="BD227" s="193"/>
      <c r="BE227" s="193"/>
      <c r="BF227" s="193"/>
      <c r="BG227" s="193"/>
      <c r="BH227" s="193"/>
      <c r="BI227" s="193"/>
    </row>
    <row r="228" spans="1:61">
      <c r="A228" s="193"/>
      <c r="B228" s="194"/>
      <c r="C228" s="195"/>
      <c r="D228" s="196"/>
      <c r="E228" s="196"/>
      <c r="F228" s="196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3"/>
      <c r="AG228" s="193"/>
      <c r="AH228" s="193"/>
      <c r="AI228" s="193"/>
      <c r="AJ228" s="193"/>
      <c r="AK228" s="193"/>
      <c r="AL228" s="193"/>
      <c r="AM228" s="193"/>
      <c r="AN228" s="193"/>
      <c r="AO228" s="193"/>
      <c r="AP228" s="193"/>
      <c r="AQ228" s="193"/>
      <c r="AR228" s="193"/>
      <c r="AS228" s="193"/>
      <c r="AT228" s="193"/>
      <c r="AU228" s="193"/>
      <c r="AV228" s="193"/>
      <c r="AW228" s="193"/>
      <c r="AX228" s="193"/>
      <c r="AY228" s="193"/>
      <c r="AZ228" s="193"/>
      <c r="BA228" s="193"/>
      <c r="BB228" s="193"/>
      <c r="BC228" s="193"/>
      <c r="BD228" s="193"/>
      <c r="BE228" s="193"/>
      <c r="BF228" s="193"/>
      <c r="BG228" s="193"/>
      <c r="BH228" s="193"/>
      <c r="BI228" s="193"/>
    </row>
    <row r="229" spans="1:61">
      <c r="A229" s="193"/>
      <c r="B229" s="194"/>
      <c r="C229" s="195"/>
      <c r="D229" s="196"/>
      <c r="E229" s="196"/>
      <c r="F229" s="196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  <c r="AA229" s="193"/>
      <c r="AB229" s="193"/>
      <c r="AC229" s="193"/>
      <c r="AD229" s="193"/>
      <c r="AE229" s="193"/>
      <c r="AF229" s="193"/>
      <c r="AG229" s="193"/>
      <c r="AH229" s="193"/>
      <c r="AI229" s="193"/>
      <c r="AJ229" s="193"/>
      <c r="AK229" s="193"/>
      <c r="AL229" s="193"/>
      <c r="AM229" s="193"/>
      <c r="AN229" s="193"/>
      <c r="AO229" s="193"/>
      <c r="AP229" s="193"/>
      <c r="AQ229" s="193"/>
      <c r="AR229" s="193"/>
      <c r="AS229" s="193"/>
      <c r="AT229" s="193"/>
      <c r="AU229" s="193"/>
      <c r="AV229" s="193"/>
      <c r="AW229" s="193"/>
      <c r="AX229" s="193"/>
      <c r="AY229" s="193"/>
      <c r="AZ229" s="193"/>
      <c r="BA229" s="193"/>
      <c r="BB229" s="193"/>
      <c r="BC229" s="193"/>
      <c r="BD229" s="193"/>
      <c r="BE229" s="193"/>
      <c r="BF229" s="193"/>
      <c r="BG229" s="193"/>
      <c r="BH229" s="193"/>
      <c r="BI229" s="193"/>
    </row>
    <row r="230" spans="1:61">
      <c r="A230" s="193"/>
      <c r="B230" s="194"/>
      <c r="C230" s="195"/>
      <c r="D230" s="196"/>
      <c r="E230" s="196"/>
      <c r="F230" s="196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3"/>
      <c r="AG230" s="193"/>
      <c r="AH230" s="193"/>
      <c r="AI230" s="193"/>
      <c r="AJ230" s="193"/>
      <c r="AK230" s="193"/>
      <c r="AL230" s="193"/>
      <c r="AM230" s="193"/>
      <c r="AN230" s="193"/>
      <c r="AO230" s="193"/>
      <c r="AP230" s="193"/>
      <c r="AQ230" s="193"/>
      <c r="AR230" s="193"/>
      <c r="AS230" s="193"/>
      <c r="AT230" s="193"/>
      <c r="AU230" s="193"/>
      <c r="AV230" s="193"/>
      <c r="AW230" s="193"/>
      <c r="AX230" s="193"/>
      <c r="AY230" s="193"/>
      <c r="AZ230" s="193"/>
      <c r="BA230" s="193"/>
      <c r="BB230" s="193"/>
      <c r="BC230" s="193"/>
      <c r="BD230" s="193"/>
      <c r="BE230" s="193"/>
      <c r="BF230" s="193"/>
      <c r="BG230" s="193"/>
      <c r="BH230" s="193"/>
      <c r="BI230" s="193"/>
    </row>
    <row r="231" spans="1:61">
      <c r="A231" s="193"/>
      <c r="B231" s="194"/>
      <c r="C231" s="195"/>
      <c r="D231" s="196"/>
      <c r="E231" s="196"/>
      <c r="F231" s="196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3"/>
      <c r="AK231" s="193"/>
      <c r="AL231" s="193"/>
      <c r="AM231" s="193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193"/>
      <c r="BD231" s="193"/>
      <c r="BE231" s="193"/>
      <c r="BF231" s="193"/>
      <c r="BG231" s="193"/>
      <c r="BH231" s="193"/>
      <c r="BI231" s="193"/>
    </row>
    <row r="232" spans="1:61">
      <c r="A232" s="193"/>
      <c r="B232" s="194"/>
      <c r="C232" s="195"/>
      <c r="D232" s="196"/>
      <c r="E232" s="196"/>
      <c r="F232" s="196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3"/>
      <c r="AF232" s="193"/>
      <c r="AG232" s="193"/>
      <c r="AH232" s="193"/>
      <c r="AI232" s="193"/>
      <c r="AJ232" s="193"/>
      <c r="AK232" s="193"/>
      <c r="AL232" s="193"/>
      <c r="AM232" s="193"/>
      <c r="AN232" s="193"/>
      <c r="AO232" s="193"/>
      <c r="AP232" s="193"/>
      <c r="AQ232" s="193"/>
      <c r="AR232" s="193"/>
      <c r="AS232" s="193"/>
      <c r="AT232" s="193"/>
      <c r="AU232" s="193"/>
      <c r="AV232" s="193"/>
      <c r="AW232" s="193"/>
      <c r="AX232" s="193"/>
      <c r="AY232" s="193"/>
      <c r="AZ232" s="193"/>
      <c r="BA232" s="193"/>
      <c r="BB232" s="193"/>
      <c r="BC232" s="193"/>
      <c r="BD232" s="193"/>
      <c r="BE232" s="193"/>
      <c r="BF232" s="193"/>
      <c r="BG232" s="193"/>
      <c r="BH232" s="193"/>
      <c r="BI232" s="193"/>
    </row>
    <row r="233" spans="1:61">
      <c r="A233" s="193"/>
      <c r="B233" s="194"/>
      <c r="C233" s="195"/>
      <c r="D233" s="196"/>
      <c r="E233" s="196"/>
      <c r="F233" s="196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3"/>
      <c r="U233" s="193"/>
      <c r="V233" s="193"/>
      <c r="W233" s="193"/>
      <c r="X233" s="193"/>
      <c r="Y233" s="193"/>
      <c r="Z233" s="193"/>
      <c r="AA233" s="193"/>
      <c r="AB233" s="193"/>
      <c r="AC233" s="193"/>
      <c r="AD233" s="193"/>
      <c r="AE233" s="193"/>
      <c r="AF233" s="193"/>
      <c r="AG233" s="193"/>
      <c r="AH233" s="193"/>
      <c r="AI233" s="193"/>
      <c r="AJ233" s="193"/>
      <c r="AK233" s="193"/>
      <c r="AL233" s="193"/>
      <c r="AM233" s="193"/>
      <c r="AN233" s="193"/>
      <c r="AO233" s="193"/>
      <c r="AP233" s="193"/>
      <c r="AQ233" s="193"/>
      <c r="AR233" s="193"/>
      <c r="AS233" s="193"/>
      <c r="AT233" s="193"/>
      <c r="AU233" s="193"/>
      <c r="AV233" s="193"/>
      <c r="AW233" s="193"/>
      <c r="AX233" s="193"/>
      <c r="AY233" s="193"/>
      <c r="AZ233" s="193"/>
      <c r="BA233" s="193"/>
      <c r="BB233" s="193"/>
      <c r="BC233" s="193"/>
      <c r="BD233" s="193"/>
      <c r="BE233" s="193"/>
      <c r="BF233" s="193"/>
      <c r="BG233" s="193"/>
      <c r="BH233" s="193"/>
      <c r="BI233" s="193"/>
    </row>
    <row r="234" spans="1:61">
      <c r="A234" s="193"/>
      <c r="B234" s="194"/>
      <c r="C234" s="195"/>
      <c r="D234" s="196"/>
      <c r="E234" s="196"/>
      <c r="F234" s="196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3"/>
      <c r="AC234" s="193"/>
      <c r="AD234" s="193"/>
      <c r="AE234" s="193"/>
      <c r="AF234" s="193"/>
      <c r="AG234" s="193"/>
      <c r="AH234" s="193"/>
      <c r="AI234" s="193"/>
      <c r="AJ234" s="193"/>
      <c r="AK234" s="193"/>
      <c r="AL234" s="193"/>
      <c r="AM234" s="193"/>
      <c r="AN234" s="193"/>
      <c r="AO234" s="193"/>
      <c r="AP234" s="193"/>
      <c r="AQ234" s="193"/>
      <c r="AR234" s="193"/>
      <c r="AS234" s="193"/>
      <c r="AT234" s="193"/>
      <c r="AU234" s="193"/>
      <c r="AV234" s="193"/>
      <c r="AW234" s="193"/>
      <c r="AX234" s="193"/>
      <c r="AY234" s="193"/>
      <c r="AZ234" s="193"/>
      <c r="BA234" s="193"/>
      <c r="BB234" s="193"/>
      <c r="BC234" s="193"/>
      <c r="BD234" s="193"/>
      <c r="BE234" s="193"/>
      <c r="BF234" s="193"/>
      <c r="BG234" s="193"/>
      <c r="BH234" s="193"/>
      <c r="BI234" s="193"/>
    </row>
    <row r="235" spans="1:61">
      <c r="A235" s="193"/>
      <c r="B235" s="194"/>
      <c r="C235" s="195"/>
      <c r="D235" s="196"/>
      <c r="E235" s="196"/>
      <c r="F235" s="196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3"/>
      <c r="AC235" s="193"/>
      <c r="AD235" s="193"/>
      <c r="AE235" s="193"/>
      <c r="AF235" s="193"/>
      <c r="AG235" s="193"/>
      <c r="AH235" s="193"/>
      <c r="AI235" s="193"/>
      <c r="AJ235" s="193"/>
      <c r="AK235" s="193"/>
      <c r="AL235" s="193"/>
      <c r="AM235" s="193"/>
      <c r="AN235" s="193"/>
      <c r="AO235" s="193"/>
      <c r="AP235" s="193"/>
      <c r="AQ235" s="193"/>
      <c r="AR235" s="193"/>
      <c r="AS235" s="193"/>
      <c r="AT235" s="193"/>
      <c r="AU235" s="193"/>
      <c r="AV235" s="193"/>
      <c r="AW235" s="193"/>
      <c r="AX235" s="193"/>
      <c r="AY235" s="193"/>
      <c r="AZ235" s="193"/>
      <c r="BA235" s="193"/>
      <c r="BB235" s="193"/>
      <c r="BC235" s="193"/>
      <c r="BD235" s="193"/>
      <c r="BE235" s="193"/>
      <c r="BF235" s="193"/>
      <c r="BG235" s="193"/>
      <c r="BH235" s="193"/>
      <c r="BI235" s="193"/>
    </row>
    <row r="236" spans="1:61">
      <c r="A236" s="193"/>
      <c r="B236" s="194"/>
      <c r="C236" s="195"/>
      <c r="D236" s="196"/>
      <c r="E236" s="196"/>
      <c r="F236" s="196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3"/>
      <c r="AC236" s="193"/>
      <c r="AD236" s="193"/>
      <c r="AE236" s="193"/>
      <c r="AF236" s="193"/>
      <c r="AG236" s="193"/>
      <c r="AH236" s="193"/>
      <c r="AI236" s="193"/>
      <c r="AJ236" s="193"/>
      <c r="AK236" s="193"/>
      <c r="AL236" s="193"/>
      <c r="AM236" s="193"/>
      <c r="AN236" s="193"/>
      <c r="AO236" s="193"/>
      <c r="AP236" s="193"/>
      <c r="AQ236" s="193"/>
      <c r="AR236" s="193"/>
      <c r="AS236" s="193"/>
      <c r="AT236" s="193"/>
      <c r="AU236" s="193"/>
      <c r="AV236" s="193"/>
      <c r="AW236" s="193"/>
      <c r="AX236" s="193"/>
      <c r="AY236" s="193"/>
      <c r="AZ236" s="193"/>
      <c r="BA236" s="193"/>
      <c r="BB236" s="193"/>
      <c r="BC236" s="193"/>
      <c r="BD236" s="193"/>
      <c r="BE236" s="193"/>
      <c r="BF236" s="193"/>
      <c r="BG236" s="193"/>
      <c r="BH236" s="193"/>
      <c r="BI236" s="193"/>
    </row>
    <row r="237" spans="1:61">
      <c r="A237" s="193"/>
      <c r="B237" s="194"/>
      <c r="C237" s="195"/>
      <c r="D237" s="196"/>
      <c r="E237" s="196"/>
      <c r="F237" s="196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3"/>
      <c r="U237" s="193"/>
      <c r="V237" s="193"/>
      <c r="W237" s="193"/>
      <c r="X237" s="193"/>
      <c r="Y237" s="193"/>
      <c r="Z237" s="193"/>
      <c r="AA237" s="193"/>
      <c r="AB237" s="193"/>
      <c r="AC237" s="193"/>
      <c r="AD237" s="193"/>
      <c r="AE237" s="193"/>
      <c r="AF237" s="193"/>
      <c r="AG237" s="193"/>
      <c r="AH237" s="193"/>
      <c r="AI237" s="193"/>
      <c r="AJ237" s="193"/>
      <c r="AK237" s="193"/>
      <c r="AL237" s="193"/>
      <c r="AM237" s="193"/>
      <c r="AN237" s="193"/>
      <c r="AO237" s="193"/>
      <c r="AP237" s="193"/>
      <c r="AQ237" s="193"/>
      <c r="AR237" s="193"/>
      <c r="AS237" s="193"/>
      <c r="AT237" s="193"/>
      <c r="AU237" s="193"/>
      <c r="AV237" s="193"/>
      <c r="AW237" s="193"/>
      <c r="AX237" s="193"/>
      <c r="AY237" s="193"/>
      <c r="AZ237" s="193"/>
      <c r="BA237" s="193"/>
      <c r="BB237" s="193"/>
      <c r="BC237" s="193"/>
      <c r="BD237" s="193"/>
      <c r="BE237" s="193"/>
      <c r="BF237" s="193"/>
      <c r="BG237" s="193"/>
      <c r="BH237" s="193"/>
      <c r="BI237" s="193"/>
    </row>
    <row r="238" spans="1:61">
      <c r="A238" s="193"/>
      <c r="B238" s="194"/>
      <c r="C238" s="195"/>
      <c r="D238" s="196"/>
      <c r="E238" s="196"/>
      <c r="F238" s="196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  <c r="AA238" s="193"/>
      <c r="AB238" s="193"/>
      <c r="AC238" s="193"/>
      <c r="AD238" s="193"/>
      <c r="AE238" s="193"/>
      <c r="AF238" s="193"/>
      <c r="AG238" s="193"/>
      <c r="AH238" s="193"/>
      <c r="AI238" s="193"/>
      <c r="AJ238" s="193"/>
      <c r="AK238" s="193"/>
      <c r="AL238" s="193"/>
      <c r="AM238" s="193"/>
      <c r="AN238" s="193"/>
      <c r="AO238" s="193"/>
      <c r="AP238" s="193"/>
      <c r="AQ238" s="193"/>
      <c r="AR238" s="193"/>
      <c r="AS238" s="193"/>
      <c r="AT238" s="193"/>
      <c r="AU238" s="193"/>
      <c r="AV238" s="193"/>
      <c r="AW238" s="193"/>
      <c r="AX238" s="193"/>
      <c r="AY238" s="193"/>
      <c r="AZ238" s="193"/>
      <c r="BA238" s="193"/>
      <c r="BB238" s="193"/>
      <c r="BC238" s="193"/>
      <c r="BD238" s="193"/>
      <c r="BE238" s="193"/>
      <c r="BF238" s="193"/>
      <c r="BG238" s="193"/>
      <c r="BH238" s="193"/>
      <c r="BI238" s="193"/>
    </row>
    <row r="239" spans="1:61">
      <c r="A239" s="193"/>
      <c r="B239" s="194"/>
      <c r="C239" s="195"/>
      <c r="D239" s="196"/>
      <c r="E239" s="196"/>
      <c r="F239" s="196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93"/>
      <c r="AJ239" s="193"/>
      <c r="AK239" s="193"/>
      <c r="AL239" s="193"/>
      <c r="AM239" s="193"/>
      <c r="AN239" s="193"/>
      <c r="AO239" s="193"/>
      <c r="AP239" s="193"/>
      <c r="AQ239" s="193"/>
      <c r="AR239" s="193"/>
      <c r="AS239" s="193"/>
      <c r="AT239" s="193"/>
      <c r="AU239" s="193"/>
      <c r="AV239" s="193"/>
      <c r="AW239" s="193"/>
      <c r="AX239" s="193"/>
      <c r="AY239" s="193"/>
      <c r="AZ239" s="193"/>
      <c r="BA239" s="193"/>
      <c r="BB239" s="193"/>
      <c r="BC239" s="193"/>
      <c r="BD239" s="193"/>
      <c r="BE239" s="193"/>
      <c r="BF239" s="193"/>
      <c r="BG239" s="193"/>
      <c r="BH239" s="193"/>
      <c r="BI239" s="193"/>
    </row>
    <row r="240" spans="1:61">
      <c r="A240" s="193"/>
      <c r="B240" s="194"/>
      <c r="C240" s="195"/>
      <c r="D240" s="196"/>
      <c r="E240" s="196"/>
      <c r="F240" s="196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  <c r="AA240" s="193"/>
      <c r="AB240" s="193"/>
      <c r="AC240" s="193"/>
      <c r="AD240" s="193"/>
      <c r="AE240" s="193"/>
      <c r="AF240" s="193"/>
      <c r="AG240" s="193"/>
      <c r="AH240" s="193"/>
      <c r="AI240" s="193"/>
      <c r="AJ240" s="193"/>
      <c r="AK240" s="193"/>
      <c r="AL240" s="193"/>
      <c r="AM240" s="193"/>
      <c r="AN240" s="193"/>
      <c r="AO240" s="193"/>
      <c r="AP240" s="193"/>
      <c r="AQ240" s="193"/>
      <c r="AR240" s="193"/>
      <c r="AS240" s="193"/>
      <c r="AT240" s="193"/>
      <c r="AU240" s="193"/>
      <c r="AV240" s="193"/>
      <c r="AW240" s="193"/>
      <c r="AX240" s="193"/>
      <c r="AY240" s="193"/>
      <c r="AZ240" s="193"/>
      <c r="BA240" s="193"/>
      <c r="BB240" s="193"/>
      <c r="BC240" s="193"/>
      <c r="BD240" s="193"/>
      <c r="BE240" s="193"/>
      <c r="BF240" s="193"/>
      <c r="BG240" s="193"/>
      <c r="BH240" s="193"/>
      <c r="BI240" s="193"/>
    </row>
    <row r="241" spans="1:61">
      <c r="A241" s="193"/>
      <c r="B241" s="194"/>
      <c r="C241" s="195"/>
      <c r="D241" s="196"/>
      <c r="E241" s="196"/>
      <c r="F241" s="196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  <c r="AF241" s="193"/>
      <c r="AG241" s="193"/>
      <c r="AH241" s="193"/>
      <c r="AI241" s="193"/>
      <c r="AJ241" s="193"/>
      <c r="AK241" s="193"/>
      <c r="AL241" s="193"/>
      <c r="AM241" s="193"/>
      <c r="AN241" s="193"/>
      <c r="AO241" s="193"/>
      <c r="AP241" s="193"/>
      <c r="AQ241" s="193"/>
      <c r="AR241" s="193"/>
      <c r="AS241" s="193"/>
      <c r="AT241" s="193"/>
      <c r="AU241" s="193"/>
      <c r="AV241" s="193"/>
      <c r="AW241" s="193"/>
      <c r="AX241" s="193"/>
      <c r="AY241" s="193"/>
      <c r="AZ241" s="193"/>
      <c r="BA241" s="193"/>
      <c r="BB241" s="193"/>
      <c r="BC241" s="193"/>
      <c r="BD241" s="193"/>
      <c r="BE241" s="193"/>
      <c r="BF241" s="193"/>
      <c r="BG241" s="193"/>
      <c r="BH241" s="193"/>
      <c r="BI241" s="193"/>
    </row>
    <row r="242" spans="1:61">
      <c r="A242" s="193"/>
      <c r="B242" s="194"/>
      <c r="C242" s="195"/>
      <c r="D242" s="196"/>
      <c r="E242" s="196"/>
      <c r="F242" s="196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93"/>
      <c r="AF242" s="193"/>
      <c r="AG242" s="193"/>
      <c r="AH242" s="193"/>
      <c r="AI242" s="193"/>
      <c r="AJ242" s="193"/>
      <c r="AK242" s="193"/>
      <c r="AL242" s="193"/>
      <c r="AM242" s="193"/>
      <c r="AN242" s="193"/>
      <c r="AO242" s="193"/>
      <c r="AP242" s="193"/>
      <c r="AQ242" s="193"/>
      <c r="AR242" s="193"/>
      <c r="AS242" s="193"/>
      <c r="AT242" s="193"/>
      <c r="AU242" s="193"/>
      <c r="AV242" s="193"/>
      <c r="AW242" s="193"/>
      <c r="AX242" s="193"/>
      <c r="AY242" s="193"/>
      <c r="AZ242" s="193"/>
      <c r="BA242" s="193"/>
      <c r="BB242" s="193"/>
      <c r="BC242" s="193"/>
      <c r="BD242" s="193"/>
      <c r="BE242" s="193"/>
      <c r="BF242" s="193"/>
      <c r="BG242" s="193"/>
      <c r="BH242" s="193"/>
      <c r="BI242" s="193"/>
    </row>
    <row r="243" spans="1:61">
      <c r="A243" s="193"/>
      <c r="B243" s="194"/>
      <c r="C243" s="195"/>
      <c r="D243" s="196"/>
      <c r="E243" s="196"/>
      <c r="F243" s="196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  <c r="AF243" s="193"/>
      <c r="AG243" s="193"/>
      <c r="AH243" s="193"/>
      <c r="AI243" s="193"/>
      <c r="AJ243" s="193"/>
      <c r="AK243" s="193"/>
      <c r="AL243" s="193"/>
      <c r="AM243" s="193"/>
      <c r="AN243" s="193"/>
      <c r="AO243" s="193"/>
      <c r="AP243" s="193"/>
      <c r="AQ243" s="193"/>
      <c r="AR243" s="193"/>
      <c r="AS243" s="193"/>
      <c r="AT243" s="193"/>
      <c r="AU243" s="193"/>
      <c r="AV243" s="193"/>
      <c r="AW243" s="193"/>
      <c r="AX243" s="193"/>
      <c r="AY243" s="193"/>
      <c r="AZ243" s="193"/>
      <c r="BA243" s="193"/>
      <c r="BB243" s="193"/>
      <c r="BC243" s="193"/>
      <c r="BD243" s="193"/>
      <c r="BE243" s="193"/>
      <c r="BF243" s="193"/>
      <c r="BG243" s="193"/>
      <c r="BH243" s="193"/>
      <c r="BI243" s="193"/>
    </row>
    <row r="244" spans="1:61">
      <c r="A244" s="193"/>
      <c r="B244" s="194"/>
      <c r="C244" s="195"/>
      <c r="D244" s="196"/>
      <c r="E244" s="196"/>
      <c r="F244" s="196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193"/>
      <c r="AF244" s="193"/>
      <c r="AG244" s="193"/>
      <c r="AH244" s="193"/>
      <c r="AI244" s="193"/>
      <c r="AJ244" s="193"/>
      <c r="AK244" s="193"/>
      <c r="AL244" s="193"/>
      <c r="AM244" s="193"/>
      <c r="AN244" s="193"/>
      <c r="AO244" s="193"/>
      <c r="AP244" s="193"/>
      <c r="AQ244" s="193"/>
      <c r="AR244" s="193"/>
      <c r="AS244" s="193"/>
      <c r="AT244" s="193"/>
      <c r="AU244" s="193"/>
      <c r="AV244" s="193"/>
      <c r="AW244" s="193"/>
      <c r="AX244" s="193"/>
      <c r="AY244" s="193"/>
      <c r="AZ244" s="193"/>
      <c r="BA244" s="193"/>
      <c r="BB244" s="193"/>
      <c r="BC244" s="193"/>
      <c r="BD244" s="193"/>
      <c r="BE244" s="193"/>
      <c r="BF244" s="193"/>
      <c r="BG244" s="193"/>
      <c r="BH244" s="193"/>
      <c r="BI244" s="193"/>
    </row>
    <row r="245" spans="1:61">
      <c r="A245" s="193"/>
      <c r="B245" s="194"/>
      <c r="C245" s="195"/>
      <c r="D245" s="196"/>
      <c r="E245" s="196"/>
      <c r="F245" s="196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  <c r="AF245" s="193"/>
      <c r="AG245" s="193"/>
      <c r="AH245" s="193"/>
      <c r="AI245" s="193"/>
      <c r="AJ245" s="193"/>
      <c r="AK245" s="193"/>
      <c r="AL245" s="193"/>
      <c r="AM245" s="193"/>
      <c r="AN245" s="193"/>
      <c r="AO245" s="193"/>
      <c r="AP245" s="193"/>
      <c r="AQ245" s="193"/>
      <c r="AR245" s="193"/>
      <c r="AS245" s="193"/>
      <c r="AT245" s="193"/>
      <c r="AU245" s="193"/>
      <c r="AV245" s="193"/>
      <c r="AW245" s="193"/>
      <c r="AX245" s="193"/>
      <c r="AY245" s="193"/>
      <c r="AZ245" s="193"/>
      <c r="BA245" s="193"/>
      <c r="BB245" s="193"/>
      <c r="BC245" s="193"/>
      <c r="BD245" s="193"/>
      <c r="BE245" s="193"/>
      <c r="BF245" s="193"/>
      <c r="BG245" s="193"/>
      <c r="BH245" s="193"/>
      <c r="BI245" s="193"/>
    </row>
    <row r="246" spans="1:61">
      <c r="A246" s="193"/>
      <c r="B246" s="194"/>
      <c r="C246" s="195"/>
      <c r="D246" s="196"/>
      <c r="E246" s="196"/>
      <c r="F246" s="196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193"/>
      <c r="AF246" s="193"/>
      <c r="AG246" s="193"/>
      <c r="AH246" s="193"/>
      <c r="AI246" s="193"/>
      <c r="AJ246" s="193"/>
      <c r="AK246" s="193"/>
      <c r="AL246" s="193"/>
      <c r="AM246" s="193"/>
      <c r="AN246" s="193"/>
      <c r="AO246" s="193"/>
      <c r="AP246" s="193"/>
      <c r="AQ246" s="193"/>
      <c r="AR246" s="193"/>
      <c r="AS246" s="193"/>
      <c r="AT246" s="193"/>
      <c r="AU246" s="193"/>
      <c r="AV246" s="193"/>
      <c r="AW246" s="193"/>
      <c r="AX246" s="193"/>
      <c r="AY246" s="193"/>
      <c r="AZ246" s="193"/>
      <c r="BA246" s="193"/>
      <c r="BB246" s="193"/>
      <c r="BC246" s="193"/>
      <c r="BD246" s="193"/>
      <c r="BE246" s="193"/>
      <c r="BF246" s="193"/>
      <c r="BG246" s="193"/>
      <c r="BH246" s="193"/>
      <c r="BI246" s="193"/>
    </row>
    <row r="247" spans="1:61">
      <c r="A247" s="193"/>
      <c r="B247" s="194"/>
      <c r="C247" s="195"/>
      <c r="D247" s="196"/>
      <c r="E247" s="196"/>
      <c r="F247" s="196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3"/>
      <c r="U247" s="193"/>
      <c r="V247" s="193"/>
      <c r="W247" s="193"/>
      <c r="X247" s="193"/>
      <c r="Y247" s="193"/>
      <c r="Z247" s="193"/>
      <c r="AA247" s="193"/>
      <c r="AB247" s="193"/>
      <c r="AC247" s="193"/>
      <c r="AD247" s="193"/>
      <c r="AE247" s="193"/>
      <c r="AF247" s="193"/>
      <c r="AG247" s="193"/>
      <c r="AH247" s="193"/>
      <c r="AI247" s="193"/>
      <c r="AJ247" s="193"/>
      <c r="AK247" s="193"/>
      <c r="AL247" s="193"/>
      <c r="AM247" s="193"/>
      <c r="AN247" s="193"/>
      <c r="AO247" s="193"/>
      <c r="AP247" s="193"/>
      <c r="AQ247" s="193"/>
      <c r="AR247" s="193"/>
      <c r="AS247" s="193"/>
      <c r="AT247" s="193"/>
      <c r="AU247" s="193"/>
      <c r="AV247" s="193"/>
      <c r="AW247" s="193"/>
      <c r="AX247" s="193"/>
      <c r="AY247" s="193"/>
      <c r="AZ247" s="193"/>
      <c r="BA247" s="193"/>
      <c r="BB247" s="193"/>
      <c r="BC247" s="193"/>
      <c r="BD247" s="193"/>
      <c r="BE247" s="193"/>
      <c r="BF247" s="193"/>
      <c r="BG247" s="193"/>
      <c r="BH247" s="193"/>
      <c r="BI247" s="193"/>
    </row>
    <row r="248" spans="1:61">
      <c r="A248" s="193"/>
      <c r="B248" s="194"/>
      <c r="C248" s="195"/>
      <c r="D248" s="196"/>
      <c r="E248" s="196"/>
      <c r="F248" s="196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3"/>
      <c r="U248" s="193"/>
      <c r="V248" s="193"/>
      <c r="W248" s="193"/>
      <c r="X248" s="193"/>
      <c r="Y248" s="193"/>
      <c r="Z248" s="193"/>
      <c r="AA248" s="193"/>
      <c r="AB248" s="193"/>
      <c r="AC248" s="193"/>
      <c r="AD248" s="193"/>
      <c r="AE248" s="193"/>
      <c r="AF248" s="193"/>
      <c r="AG248" s="193"/>
      <c r="AH248" s="193"/>
      <c r="AI248" s="193"/>
      <c r="AJ248" s="193"/>
      <c r="AK248" s="193"/>
      <c r="AL248" s="193"/>
      <c r="AM248" s="193"/>
      <c r="AN248" s="193"/>
      <c r="AO248" s="193"/>
      <c r="AP248" s="193"/>
      <c r="AQ248" s="193"/>
      <c r="AR248" s="193"/>
      <c r="AS248" s="193"/>
      <c r="AT248" s="193"/>
      <c r="AU248" s="193"/>
      <c r="AV248" s="193"/>
      <c r="AW248" s="193"/>
      <c r="AX248" s="193"/>
      <c r="AY248" s="193"/>
      <c r="AZ248" s="193"/>
      <c r="BA248" s="193"/>
      <c r="BB248" s="193"/>
      <c r="BC248" s="193"/>
      <c r="BD248" s="193"/>
      <c r="BE248" s="193"/>
      <c r="BF248" s="193"/>
      <c r="BG248" s="193"/>
      <c r="BH248" s="193"/>
      <c r="BI248" s="193"/>
    </row>
    <row r="249" spans="1:61">
      <c r="A249" s="193"/>
      <c r="B249" s="194"/>
      <c r="C249" s="195"/>
      <c r="D249" s="196"/>
      <c r="E249" s="196"/>
      <c r="F249" s="196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3"/>
      <c r="X249" s="193"/>
      <c r="Y249" s="193"/>
      <c r="Z249" s="193"/>
      <c r="AA249" s="193"/>
      <c r="AB249" s="193"/>
      <c r="AC249" s="193"/>
      <c r="AD249" s="193"/>
      <c r="AE249" s="193"/>
      <c r="AF249" s="193"/>
      <c r="AG249" s="193"/>
      <c r="AH249" s="193"/>
      <c r="AI249" s="193"/>
      <c r="AJ249" s="193"/>
      <c r="AK249" s="193"/>
      <c r="AL249" s="193"/>
      <c r="AM249" s="193"/>
      <c r="AN249" s="193"/>
      <c r="AO249" s="193"/>
      <c r="AP249" s="193"/>
      <c r="AQ249" s="193"/>
      <c r="AR249" s="193"/>
      <c r="AS249" s="193"/>
      <c r="AT249" s="193"/>
      <c r="AU249" s="193"/>
      <c r="AV249" s="193"/>
      <c r="AW249" s="193"/>
      <c r="AX249" s="193"/>
      <c r="AY249" s="193"/>
      <c r="AZ249" s="193"/>
      <c r="BA249" s="193"/>
      <c r="BB249" s="193"/>
      <c r="BC249" s="193"/>
      <c r="BD249" s="193"/>
      <c r="BE249" s="193"/>
      <c r="BF249" s="193"/>
      <c r="BG249" s="193"/>
      <c r="BH249" s="193"/>
      <c r="BI249" s="193"/>
    </row>
    <row r="250" spans="1:61">
      <c r="A250" s="193"/>
      <c r="B250" s="194"/>
      <c r="C250" s="195"/>
      <c r="D250" s="196"/>
      <c r="E250" s="196"/>
      <c r="F250" s="196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3"/>
      <c r="U250" s="193"/>
      <c r="V250" s="193"/>
      <c r="W250" s="193"/>
      <c r="X250" s="193"/>
      <c r="Y250" s="193"/>
      <c r="Z250" s="193"/>
      <c r="AA250" s="193"/>
      <c r="AB250" s="193"/>
      <c r="AC250" s="193"/>
      <c r="AD250" s="193"/>
      <c r="AE250" s="193"/>
      <c r="AF250" s="193"/>
      <c r="AG250" s="193"/>
      <c r="AH250" s="193"/>
      <c r="AI250" s="193"/>
      <c r="AJ250" s="193"/>
      <c r="AK250" s="193"/>
      <c r="AL250" s="193"/>
      <c r="AM250" s="193"/>
      <c r="AN250" s="193"/>
      <c r="AO250" s="193"/>
      <c r="AP250" s="193"/>
      <c r="AQ250" s="193"/>
      <c r="AR250" s="193"/>
      <c r="AS250" s="193"/>
      <c r="AT250" s="193"/>
      <c r="AU250" s="193"/>
      <c r="AV250" s="193"/>
      <c r="AW250" s="193"/>
      <c r="AX250" s="193"/>
      <c r="AY250" s="193"/>
      <c r="AZ250" s="193"/>
      <c r="BA250" s="193"/>
      <c r="BB250" s="193"/>
      <c r="BC250" s="193"/>
      <c r="BD250" s="193"/>
      <c r="BE250" s="193"/>
      <c r="BF250" s="193"/>
      <c r="BG250" s="193"/>
      <c r="BH250" s="193"/>
      <c r="BI250" s="193"/>
    </row>
    <row r="251" spans="1:61">
      <c r="A251" s="193"/>
      <c r="B251" s="194"/>
      <c r="C251" s="195"/>
      <c r="D251" s="196"/>
      <c r="E251" s="196"/>
      <c r="F251" s="196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  <c r="U251" s="193"/>
      <c r="V251" s="193"/>
      <c r="W251" s="193"/>
      <c r="X251" s="193"/>
      <c r="Y251" s="193"/>
      <c r="Z251" s="193"/>
      <c r="AA251" s="193"/>
      <c r="AB251" s="193"/>
      <c r="AC251" s="193"/>
      <c r="AD251" s="193"/>
      <c r="AE251" s="193"/>
      <c r="AF251" s="193"/>
      <c r="AG251" s="193"/>
      <c r="AH251" s="193"/>
      <c r="AI251" s="193"/>
      <c r="AJ251" s="193"/>
      <c r="AK251" s="193"/>
      <c r="AL251" s="193"/>
      <c r="AM251" s="193"/>
      <c r="AN251" s="193"/>
      <c r="AO251" s="193"/>
      <c r="AP251" s="193"/>
      <c r="AQ251" s="193"/>
      <c r="AR251" s="193"/>
      <c r="AS251" s="193"/>
      <c r="AT251" s="193"/>
      <c r="AU251" s="193"/>
      <c r="AV251" s="193"/>
      <c r="AW251" s="193"/>
      <c r="AX251" s="193"/>
      <c r="AY251" s="193"/>
      <c r="AZ251" s="193"/>
      <c r="BA251" s="193"/>
      <c r="BB251" s="193"/>
      <c r="BC251" s="193"/>
      <c r="BD251" s="193"/>
      <c r="BE251" s="193"/>
      <c r="BF251" s="193"/>
      <c r="BG251" s="193"/>
      <c r="BH251" s="193"/>
      <c r="BI251" s="193"/>
    </row>
    <row r="252" spans="1:61">
      <c r="A252" s="193"/>
      <c r="B252" s="194"/>
      <c r="C252" s="195"/>
      <c r="D252" s="196"/>
      <c r="E252" s="196"/>
      <c r="F252" s="196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3"/>
      <c r="U252" s="193"/>
      <c r="V252" s="193"/>
      <c r="W252" s="193"/>
      <c r="X252" s="193"/>
      <c r="Y252" s="193"/>
      <c r="Z252" s="193"/>
      <c r="AA252" s="193"/>
      <c r="AB252" s="193"/>
      <c r="AC252" s="193"/>
      <c r="AD252" s="193"/>
      <c r="AE252" s="193"/>
      <c r="AF252" s="193"/>
      <c r="AG252" s="193"/>
      <c r="AH252" s="193"/>
      <c r="AI252" s="193"/>
      <c r="AJ252" s="193"/>
      <c r="AK252" s="193"/>
      <c r="AL252" s="193"/>
      <c r="AM252" s="193"/>
      <c r="AN252" s="193"/>
      <c r="AO252" s="193"/>
      <c r="AP252" s="193"/>
      <c r="AQ252" s="193"/>
      <c r="AR252" s="193"/>
      <c r="AS252" s="193"/>
      <c r="AT252" s="193"/>
      <c r="AU252" s="193"/>
      <c r="AV252" s="193"/>
      <c r="AW252" s="193"/>
      <c r="AX252" s="193"/>
      <c r="AY252" s="193"/>
      <c r="AZ252" s="193"/>
      <c r="BA252" s="193"/>
      <c r="BB252" s="193"/>
      <c r="BC252" s="193"/>
      <c r="BD252" s="193"/>
      <c r="BE252" s="193"/>
      <c r="BF252" s="193"/>
      <c r="BG252" s="193"/>
      <c r="BH252" s="193"/>
      <c r="BI252" s="193"/>
    </row>
    <row r="253" spans="1:61">
      <c r="A253" s="193"/>
      <c r="B253" s="194"/>
      <c r="C253" s="195"/>
      <c r="D253" s="196"/>
      <c r="E253" s="196"/>
      <c r="F253" s="196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3"/>
      <c r="U253" s="193"/>
      <c r="V253" s="193"/>
      <c r="W253" s="193"/>
      <c r="X253" s="193"/>
      <c r="Y253" s="193"/>
      <c r="Z253" s="193"/>
      <c r="AA253" s="193"/>
      <c r="AB253" s="193"/>
      <c r="AC253" s="193"/>
      <c r="AD253" s="193"/>
      <c r="AE253" s="193"/>
      <c r="AF253" s="193"/>
      <c r="AG253" s="193"/>
      <c r="AH253" s="193"/>
      <c r="AI253" s="193"/>
      <c r="AJ253" s="193"/>
      <c r="AK253" s="193"/>
      <c r="AL253" s="193"/>
      <c r="AM253" s="193"/>
      <c r="AN253" s="193"/>
      <c r="AO253" s="193"/>
      <c r="AP253" s="193"/>
      <c r="AQ253" s="193"/>
      <c r="AR253" s="193"/>
      <c r="AS253" s="193"/>
      <c r="AT253" s="193"/>
      <c r="AU253" s="193"/>
      <c r="AV253" s="193"/>
      <c r="AW253" s="193"/>
      <c r="AX253" s="193"/>
      <c r="AY253" s="193"/>
      <c r="AZ253" s="193"/>
      <c r="BA253" s="193"/>
      <c r="BB253" s="193"/>
      <c r="BC253" s="193"/>
      <c r="BD253" s="193"/>
      <c r="BE253" s="193"/>
      <c r="BF253" s="193"/>
      <c r="BG253" s="193"/>
      <c r="BH253" s="193"/>
      <c r="BI253" s="193"/>
    </row>
    <row r="254" spans="1:61">
      <c r="A254" s="193"/>
      <c r="B254" s="194"/>
      <c r="C254" s="195"/>
      <c r="D254" s="196"/>
      <c r="E254" s="196"/>
      <c r="F254" s="196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3"/>
      <c r="U254" s="193"/>
      <c r="V254" s="193"/>
      <c r="W254" s="193"/>
      <c r="X254" s="193"/>
      <c r="Y254" s="193"/>
      <c r="Z254" s="193"/>
      <c r="AA254" s="193"/>
      <c r="AB254" s="193"/>
      <c r="AC254" s="193"/>
      <c r="AD254" s="193"/>
      <c r="AE254" s="193"/>
      <c r="AF254" s="193"/>
      <c r="AG254" s="193"/>
      <c r="AH254" s="193"/>
      <c r="AI254" s="193"/>
      <c r="AJ254" s="193"/>
      <c r="AK254" s="193"/>
      <c r="AL254" s="193"/>
      <c r="AM254" s="193"/>
      <c r="AN254" s="193"/>
      <c r="AO254" s="193"/>
      <c r="AP254" s="193"/>
      <c r="AQ254" s="193"/>
      <c r="AR254" s="193"/>
      <c r="AS254" s="193"/>
      <c r="AT254" s="193"/>
      <c r="AU254" s="193"/>
      <c r="AV254" s="193"/>
      <c r="AW254" s="193"/>
      <c r="AX254" s="193"/>
      <c r="AY254" s="193"/>
      <c r="AZ254" s="193"/>
      <c r="BA254" s="193"/>
      <c r="BB254" s="193"/>
      <c r="BC254" s="193"/>
      <c r="BD254" s="193"/>
      <c r="BE254" s="193"/>
      <c r="BF254" s="193"/>
      <c r="BG254" s="193"/>
      <c r="BH254" s="193"/>
      <c r="BI254" s="193"/>
    </row>
    <row r="255" spans="1:61">
      <c r="A255" s="193"/>
      <c r="B255" s="194"/>
      <c r="C255" s="195"/>
      <c r="D255" s="196"/>
      <c r="E255" s="196"/>
      <c r="F255" s="196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3"/>
      <c r="U255" s="193"/>
      <c r="V255" s="193"/>
      <c r="W255" s="193"/>
      <c r="X255" s="193"/>
      <c r="Y255" s="193"/>
      <c r="Z255" s="193"/>
      <c r="AA255" s="193"/>
      <c r="AB255" s="193"/>
      <c r="AC255" s="193"/>
      <c r="AD255" s="193"/>
      <c r="AE255" s="193"/>
      <c r="AF255" s="193"/>
      <c r="AG255" s="193"/>
      <c r="AH255" s="193"/>
      <c r="AI255" s="193"/>
      <c r="AJ255" s="193"/>
      <c r="AK255" s="193"/>
      <c r="AL255" s="193"/>
      <c r="AM255" s="193"/>
      <c r="AN255" s="193"/>
      <c r="AO255" s="193"/>
      <c r="AP255" s="193"/>
      <c r="AQ255" s="193"/>
      <c r="AR255" s="193"/>
      <c r="AS255" s="193"/>
      <c r="AT255" s="193"/>
      <c r="AU255" s="193"/>
      <c r="AV255" s="193"/>
      <c r="AW255" s="193"/>
      <c r="AX255" s="193"/>
      <c r="AY255" s="193"/>
      <c r="AZ255" s="193"/>
      <c r="BA255" s="193"/>
      <c r="BB255" s="193"/>
      <c r="BC255" s="193"/>
      <c r="BD255" s="193"/>
      <c r="BE255" s="193"/>
      <c r="BF255" s="193"/>
      <c r="BG255" s="193"/>
      <c r="BH255" s="193"/>
      <c r="BI255" s="193"/>
    </row>
    <row r="256" spans="1:61">
      <c r="A256" s="193"/>
      <c r="B256" s="194"/>
      <c r="C256" s="195"/>
      <c r="D256" s="196"/>
      <c r="E256" s="196"/>
      <c r="F256" s="196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3"/>
      <c r="U256" s="193"/>
      <c r="V256" s="193"/>
      <c r="W256" s="193"/>
      <c r="X256" s="193"/>
      <c r="Y256" s="193"/>
      <c r="Z256" s="193"/>
      <c r="AA256" s="193"/>
      <c r="AB256" s="193"/>
      <c r="AC256" s="193"/>
      <c r="AD256" s="193"/>
      <c r="AE256" s="193"/>
      <c r="AF256" s="193"/>
      <c r="AG256" s="193"/>
      <c r="AH256" s="193"/>
      <c r="AI256" s="193"/>
      <c r="AJ256" s="193"/>
      <c r="AK256" s="193"/>
      <c r="AL256" s="193"/>
      <c r="AM256" s="193"/>
      <c r="AN256" s="193"/>
      <c r="AO256" s="193"/>
      <c r="AP256" s="193"/>
      <c r="AQ256" s="193"/>
      <c r="AR256" s="193"/>
      <c r="AS256" s="193"/>
      <c r="AT256" s="193"/>
      <c r="AU256" s="193"/>
      <c r="AV256" s="193"/>
      <c r="AW256" s="193"/>
      <c r="AX256" s="193"/>
      <c r="AY256" s="193"/>
      <c r="AZ256" s="193"/>
      <c r="BA256" s="193"/>
      <c r="BB256" s="193"/>
      <c r="BC256" s="193"/>
      <c r="BD256" s="193"/>
      <c r="BE256" s="193"/>
      <c r="BF256" s="193"/>
      <c r="BG256" s="193"/>
      <c r="BH256" s="193"/>
      <c r="BI256" s="193"/>
    </row>
    <row r="257" spans="1:61">
      <c r="A257" s="193"/>
      <c r="B257" s="194"/>
      <c r="C257" s="195"/>
      <c r="D257" s="196"/>
      <c r="E257" s="196"/>
      <c r="F257" s="196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3"/>
      <c r="U257" s="193"/>
      <c r="V257" s="193"/>
      <c r="W257" s="193"/>
      <c r="X257" s="193"/>
      <c r="Y257" s="193"/>
      <c r="Z257" s="193"/>
      <c r="AA257" s="193"/>
      <c r="AB257" s="193"/>
      <c r="AC257" s="193"/>
      <c r="AD257" s="193"/>
      <c r="AE257" s="193"/>
      <c r="AF257" s="193"/>
      <c r="AG257" s="193"/>
      <c r="AH257" s="193"/>
      <c r="AI257" s="193"/>
      <c r="AJ257" s="193"/>
      <c r="AK257" s="193"/>
      <c r="AL257" s="193"/>
      <c r="AM257" s="193"/>
      <c r="AN257" s="193"/>
      <c r="AO257" s="193"/>
      <c r="AP257" s="193"/>
      <c r="AQ257" s="193"/>
      <c r="AR257" s="193"/>
      <c r="AS257" s="193"/>
      <c r="AT257" s="193"/>
      <c r="AU257" s="193"/>
      <c r="AV257" s="193"/>
      <c r="AW257" s="193"/>
      <c r="AX257" s="193"/>
      <c r="AY257" s="193"/>
      <c r="AZ257" s="193"/>
      <c r="BA257" s="193"/>
      <c r="BB257" s="193"/>
      <c r="BC257" s="193"/>
      <c r="BD257" s="193"/>
      <c r="BE257" s="193"/>
      <c r="BF257" s="193"/>
      <c r="BG257" s="193"/>
      <c r="BH257" s="193"/>
      <c r="BI257" s="193"/>
    </row>
    <row r="258" spans="1:61">
      <c r="A258" s="193"/>
      <c r="B258" s="194"/>
      <c r="C258" s="195"/>
      <c r="D258" s="196"/>
      <c r="E258" s="196"/>
      <c r="F258" s="196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3"/>
      <c r="U258" s="193"/>
      <c r="V258" s="193"/>
      <c r="W258" s="193"/>
      <c r="X258" s="193"/>
      <c r="Y258" s="193"/>
      <c r="Z258" s="193"/>
      <c r="AA258" s="193"/>
      <c r="AB258" s="193"/>
      <c r="AC258" s="193"/>
      <c r="AD258" s="193"/>
      <c r="AE258" s="193"/>
      <c r="AF258" s="193"/>
      <c r="AG258" s="193"/>
      <c r="AH258" s="193"/>
      <c r="AI258" s="193"/>
      <c r="AJ258" s="193"/>
      <c r="AK258" s="193"/>
      <c r="AL258" s="193"/>
      <c r="AM258" s="193"/>
      <c r="AN258" s="193"/>
      <c r="AO258" s="193"/>
      <c r="AP258" s="193"/>
      <c r="AQ258" s="193"/>
      <c r="AR258" s="193"/>
      <c r="AS258" s="193"/>
      <c r="AT258" s="193"/>
      <c r="AU258" s="193"/>
      <c r="AV258" s="193"/>
      <c r="AW258" s="193"/>
      <c r="AX258" s="193"/>
      <c r="AY258" s="193"/>
      <c r="AZ258" s="193"/>
      <c r="BA258" s="193"/>
      <c r="BB258" s="193"/>
      <c r="BC258" s="193"/>
      <c r="BD258" s="193"/>
      <c r="BE258" s="193"/>
      <c r="BF258" s="193"/>
      <c r="BG258" s="193"/>
      <c r="BH258" s="193"/>
      <c r="BI258" s="193"/>
    </row>
    <row r="259" spans="1:61">
      <c r="A259" s="193"/>
      <c r="B259" s="194"/>
      <c r="C259" s="195"/>
      <c r="D259" s="196"/>
      <c r="E259" s="196"/>
      <c r="F259" s="196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3"/>
      <c r="U259" s="193"/>
      <c r="V259" s="193"/>
      <c r="W259" s="193"/>
      <c r="X259" s="193"/>
      <c r="Y259" s="193"/>
      <c r="Z259" s="193"/>
      <c r="AA259" s="193"/>
      <c r="AB259" s="193"/>
      <c r="AC259" s="193"/>
      <c r="AD259" s="193"/>
      <c r="AE259" s="193"/>
      <c r="AF259" s="193"/>
      <c r="AG259" s="193"/>
      <c r="AH259" s="193"/>
      <c r="AI259" s="193"/>
      <c r="AJ259" s="193"/>
      <c r="AK259" s="193"/>
      <c r="AL259" s="193"/>
      <c r="AM259" s="193"/>
      <c r="AN259" s="193"/>
      <c r="AO259" s="193"/>
      <c r="AP259" s="193"/>
      <c r="AQ259" s="193"/>
      <c r="AR259" s="193"/>
      <c r="AS259" s="193"/>
      <c r="AT259" s="193"/>
      <c r="AU259" s="193"/>
      <c r="AV259" s="193"/>
      <c r="AW259" s="193"/>
      <c r="AX259" s="193"/>
      <c r="AY259" s="193"/>
      <c r="AZ259" s="193"/>
      <c r="BA259" s="193"/>
      <c r="BB259" s="193"/>
      <c r="BC259" s="193"/>
      <c r="BD259" s="193"/>
      <c r="BE259" s="193"/>
      <c r="BF259" s="193"/>
      <c r="BG259" s="193"/>
      <c r="BH259" s="193"/>
      <c r="BI259" s="193"/>
    </row>
    <row r="260" spans="1:61">
      <c r="A260" s="193"/>
      <c r="B260" s="194"/>
      <c r="C260" s="195"/>
      <c r="D260" s="196"/>
      <c r="E260" s="196"/>
      <c r="F260" s="196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3"/>
      <c r="U260" s="193"/>
      <c r="V260" s="193"/>
      <c r="W260" s="193"/>
      <c r="X260" s="193"/>
      <c r="Y260" s="193"/>
      <c r="Z260" s="193"/>
      <c r="AA260" s="193"/>
      <c r="AB260" s="193"/>
      <c r="AC260" s="193"/>
      <c r="AD260" s="193"/>
      <c r="AE260" s="193"/>
      <c r="AF260" s="193"/>
      <c r="AG260" s="193"/>
      <c r="AH260" s="193"/>
      <c r="AI260" s="193"/>
      <c r="AJ260" s="193"/>
      <c r="AK260" s="193"/>
      <c r="AL260" s="193"/>
      <c r="AM260" s="193"/>
      <c r="AN260" s="193"/>
      <c r="AO260" s="193"/>
      <c r="AP260" s="193"/>
      <c r="AQ260" s="193"/>
      <c r="AR260" s="193"/>
      <c r="AS260" s="193"/>
      <c r="AT260" s="193"/>
      <c r="AU260" s="193"/>
      <c r="AV260" s="193"/>
      <c r="AW260" s="193"/>
      <c r="AX260" s="193"/>
      <c r="AY260" s="193"/>
      <c r="AZ260" s="193"/>
      <c r="BA260" s="193"/>
      <c r="BB260" s="193"/>
      <c r="BC260" s="193"/>
      <c r="BD260" s="193"/>
      <c r="BE260" s="193"/>
      <c r="BF260" s="193"/>
      <c r="BG260" s="193"/>
      <c r="BH260" s="193"/>
      <c r="BI260" s="193"/>
    </row>
    <row r="261" spans="1:61">
      <c r="A261" s="193"/>
      <c r="B261" s="194"/>
      <c r="C261" s="195"/>
      <c r="D261" s="196"/>
      <c r="E261" s="196"/>
      <c r="F261" s="196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3"/>
      <c r="U261" s="193"/>
      <c r="V261" s="193"/>
      <c r="W261" s="193"/>
      <c r="X261" s="193"/>
      <c r="Y261" s="193"/>
      <c r="Z261" s="193"/>
      <c r="AA261" s="193"/>
      <c r="AB261" s="193"/>
      <c r="AC261" s="193"/>
      <c r="AD261" s="193"/>
      <c r="AE261" s="193"/>
      <c r="AF261" s="193"/>
      <c r="AG261" s="193"/>
      <c r="AH261" s="193"/>
      <c r="AI261" s="193"/>
      <c r="AJ261" s="193"/>
      <c r="AK261" s="193"/>
      <c r="AL261" s="193"/>
      <c r="AM261" s="193"/>
      <c r="AN261" s="193"/>
      <c r="AO261" s="193"/>
      <c r="AP261" s="193"/>
      <c r="AQ261" s="193"/>
      <c r="AR261" s="193"/>
      <c r="AS261" s="193"/>
      <c r="AT261" s="193"/>
      <c r="AU261" s="193"/>
      <c r="AV261" s="193"/>
      <c r="AW261" s="193"/>
      <c r="AX261" s="193"/>
      <c r="AY261" s="193"/>
      <c r="AZ261" s="193"/>
      <c r="BA261" s="193"/>
      <c r="BB261" s="193"/>
      <c r="BC261" s="193"/>
      <c r="BD261" s="193"/>
      <c r="BE261" s="193"/>
      <c r="BF261" s="193"/>
      <c r="BG261" s="193"/>
      <c r="BH261" s="193"/>
      <c r="BI261" s="193"/>
    </row>
    <row r="262" spans="1:61">
      <c r="A262" s="193"/>
      <c r="B262" s="194"/>
      <c r="C262" s="195"/>
      <c r="D262" s="196"/>
      <c r="E262" s="196"/>
      <c r="F262" s="196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3"/>
      <c r="U262" s="193"/>
      <c r="V262" s="193"/>
      <c r="W262" s="193"/>
      <c r="X262" s="193"/>
      <c r="Y262" s="193"/>
      <c r="Z262" s="193"/>
      <c r="AA262" s="193"/>
      <c r="AB262" s="193"/>
      <c r="AC262" s="193"/>
      <c r="AD262" s="193"/>
      <c r="AE262" s="193"/>
      <c r="AF262" s="193"/>
      <c r="AG262" s="193"/>
      <c r="AH262" s="193"/>
      <c r="AI262" s="193"/>
      <c r="AJ262" s="193"/>
      <c r="AK262" s="193"/>
      <c r="AL262" s="193"/>
      <c r="AM262" s="193"/>
      <c r="AN262" s="193"/>
      <c r="AO262" s="193"/>
      <c r="AP262" s="193"/>
      <c r="AQ262" s="193"/>
      <c r="AR262" s="193"/>
      <c r="AS262" s="193"/>
      <c r="AT262" s="193"/>
      <c r="AU262" s="193"/>
      <c r="AV262" s="193"/>
      <c r="AW262" s="193"/>
      <c r="AX262" s="193"/>
      <c r="AY262" s="193"/>
      <c r="AZ262" s="193"/>
      <c r="BA262" s="193"/>
      <c r="BB262" s="193"/>
      <c r="BC262" s="193"/>
      <c r="BD262" s="193"/>
      <c r="BE262" s="193"/>
      <c r="BF262" s="193"/>
      <c r="BG262" s="193"/>
      <c r="BH262" s="193"/>
      <c r="BI262" s="193"/>
    </row>
    <row r="263" spans="1:61">
      <c r="A263" s="193"/>
      <c r="B263" s="194"/>
      <c r="C263" s="195"/>
      <c r="D263" s="196"/>
      <c r="E263" s="196"/>
      <c r="F263" s="196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3"/>
      <c r="U263" s="193"/>
      <c r="V263" s="193"/>
      <c r="W263" s="193"/>
      <c r="X263" s="193"/>
      <c r="Y263" s="193"/>
      <c r="Z263" s="193"/>
      <c r="AA263" s="193"/>
      <c r="AB263" s="193"/>
      <c r="AC263" s="193"/>
      <c r="AD263" s="193"/>
      <c r="AE263" s="193"/>
      <c r="AF263" s="193"/>
      <c r="AG263" s="193"/>
      <c r="AH263" s="193"/>
      <c r="AI263" s="193"/>
      <c r="AJ263" s="193"/>
      <c r="AK263" s="193"/>
      <c r="AL263" s="193"/>
      <c r="AM263" s="193"/>
      <c r="AN263" s="193"/>
      <c r="AO263" s="193"/>
      <c r="AP263" s="193"/>
      <c r="AQ263" s="193"/>
      <c r="AR263" s="193"/>
      <c r="AS263" s="193"/>
      <c r="AT263" s="193"/>
      <c r="AU263" s="193"/>
      <c r="AV263" s="193"/>
      <c r="AW263" s="193"/>
      <c r="AX263" s="193"/>
      <c r="AY263" s="193"/>
      <c r="AZ263" s="193"/>
      <c r="BA263" s="193"/>
      <c r="BB263" s="193"/>
      <c r="BC263" s="193"/>
      <c r="BD263" s="193"/>
      <c r="BE263" s="193"/>
      <c r="BF263" s="193"/>
      <c r="BG263" s="193"/>
      <c r="BH263" s="193"/>
      <c r="BI263" s="193"/>
    </row>
    <row r="264" spans="1:61">
      <c r="A264" s="193"/>
      <c r="B264" s="194"/>
      <c r="C264" s="195"/>
      <c r="D264" s="196"/>
      <c r="E264" s="196"/>
      <c r="F264" s="196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3"/>
      <c r="U264" s="193"/>
      <c r="V264" s="193"/>
      <c r="W264" s="193"/>
      <c r="X264" s="193"/>
      <c r="Y264" s="193"/>
      <c r="Z264" s="193"/>
      <c r="AA264" s="193"/>
      <c r="AB264" s="193"/>
      <c r="AC264" s="193"/>
      <c r="AD264" s="193"/>
      <c r="AE264" s="193"/>
      <c r="AF264" s="193"/>
      <c r="AG264" s="193"/>
      <c r="AH264" s="193"/>
      <c r="AI264" s="193"/>
      <c r="AJ264" s="193"/>
      <c r="AK264" s="193"/>
      <c r="AL264" s="193"/>
      <c r="AM264" s="193"/>
      <c r="AN264" s="193"/>
      <c r="AO264" s="193"/>
      <c r="AP264" s="193"/>
      <c r="AQ264" s="193"/>
      <c r="AR264" s="193"/>
      <c r="AS264" s="193"/>
      <c r="AT264" s="193"/>
      <c r="AU264" s="193"/>
      <c r="AV264" s="193"/>
      <c r="AW264" s="193"/>
      <c r="AX264" s="193"/>
      <c r="AY264" s="193"/>
      <c r="AZ264" s="193"/>
      <c r="BA264" s="193"/>
      <c r="BB264" s="193"/>
      <c r="BC264" s="193"/>
      <c r="BD264" s="193"/>
      <c r="BE264" s="193"/>
      <c r="BF264" s="193"/>
      <c r="BG264" s="193"/>
      <c r="BH264" s="193"/>
      <c r="BI264" s="193"/>
    </row>
    <row r="265" spans="1:61">
      <c r="A265" s="193"/>
      <c r="B265" s="194"/>
      <c r="C265" s="195"/>
      <c r="D265" s="196"/>
      <c r="E265" s="196"/>
      <c r="F265" s="196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3"/>
      <c r="U265" s="193"/>
      <c r="V265" s="193"/>
      <c r="W265" s="193"/>
      <c r="X265" s="193"/>
      <c r="Y265" s="193"/>
      <c r="Z265" s="193"/>
      <c r="AA265" s="193"/>
      <c r="AB265" s="193"/>
      <c r="AC265" s="193"/>
      <c r="AD265" s="193"/>
      <c r="AE265" s="193"/>
      <c r="AF265" s="193"/>
      <c r="AG265" s="193"/>
      <c r="AH265" s="193"/>
      <c r="AI265" s="193"/>
      <c r="AJ265" s="193"/>
      <c r="AK265" s="193"/>
      <c r="AL265" s="193"/>
      <c r="AM265" s="193"/>
      <c r="AN265" s="193"/>
      <c r="AO265" s="193"/>
      <c r="AP265" s="193"/>
      <c r="AQ265" s="193"/>
      <c r="AR265" s="193"/>
      <c r="AS265" s="193"/>
      <c r="AT265" s="193"/>
      <c r="AU265" s="193"/>
      <c r="AV265" s="193"/>
      <c r="AW265" s="193"/>
      <c r="AX265" s="193"/>
      <c r="AY265" s="193"/>
      <c r="AZ265" s="193"/>
      <c r="BA265" s="193"/>
      <c r="BB265" s="193"/>
      <c r="BC265" s="193"/>
      <c r="BD265" s="193"/>
      <c r="BE265" s="193"/>
      <c r="BF265" s="193"/>
      <c r="BG265" s="193"/>
      <c r="BH265" s="193"/>
      <c r="BI265" s="193"/>
    </row>
    <row r="266" spans="1:61">
      <c r="A266" s="193"/>
      <c r="B266" s="194"/>
      <c r="C266" s="195"/>
      <c r="D266" s="196"/>
      <c r="E266" s="196"/>
      <c r="F266" s="196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3"/>
      <c r="U266" s="193"/>
      <c r="V266" s="193"/>
      <c r="W266" s="193"/>
      <c r="X266" s="193"/>
      <c r="Y266" s="193"/>
      <c r="Z266" s="193"/>
      <c r="AA266" s="193"/>
      <c r="AB266" s="193"/>
      <c r="AC266" s="193"/>
      <c r="AD266" s="193"/>
      <c r="AE266" s="193"/>
      <c r="AF266" s="193"/>
      <c r="AG266" s="193"/>
      <c r="AH266" s="193"/>
      <c r="AI266" s="193"/>
      <c r="AJ266" s="193"/>
      <c r="AK266" s="193"/>
      <c r="AL266" s="193"/>
      <c r="AM266" s="193"/>
      <c r="AN266" s="193"/>
      <c r="AO266" s="193"/>
      <c r="AP266" s="193"/>
      <c r="AQ266" s="193"/>
      <c r="AR266" s="193"/>
      <c r="AS266" s="193"/>
      <c r="AT266" s="193"/>
      <c r="AU266" s="193"/>
      <c r="AV266" s="193"/>
      <c r="AW266" s="193"/>
      <c r="AX266" s="193"/>
      <c r="AY266" s="193"/>
      <c r="AZ266" s="193"/>
      <c r="BA266" s="193"/>
      <c r="BB266" s="193"/>
      <c r="BC266" s="193"/>
      <c r="BD266" s="193"/>
      <c r="BE266" s="193"/>
      <c r="BF266" s="193"/>
      <c r="BG266" s="193"/>
      <c r="BH266" s="193"/>
      <c r="BI266" s="193"/>
    </row>
    <row r="267" spans="1:61">
      <c r="A267" s="193"/>
      <c r="B267" s="194"/>
      <c r="C267" s="195"/>
      <c r="D267" s="196"/>
      <c r="E267" s="196"/>
      <c r="F267" s="196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3"/>
      <c r="U267" s="193"/>
      <c r="V267" s="193"/>
      <c r="W267" s="193"/>
      <c r="X267" s="193"/>
      <c r="Y267" s="193"/>
      <c r="Z267" s="193"/>
      <c r="AA267" s="193"/>
      <c r="AB267" s="193"/>
      <c r="AC267" s="193"/>
      <c r="AD267" s="193"/>
      <c r="AE267" s="193"/>
      <c r="AF267" s="193"/>
      <c r="AG267" s="193"/>
      <c r="AH267" s="193"/>
      <c r="AI267" s="193"/>
      <c r="AJ267" s="193"/>
      <c r="AK267" s="193"/>
      <c r="AL267" s="193"/>
      <c r="AM267" s="193"/>
      <c r="AN267" s="193"/>
      <c r="AO267" s="193"/>
      <c r="AP267" s="193"/>
      <c r="AQ267" s="193"/>
      <c r="AR267" s="193"/>
      <c r="AS267" s="193"/>
      <c r="AT267" s="193"/>
      <c r="AU267" s="193"/>
      <c r="AV267" s="193"/>
      <c r="AW267" s="193"/>
      <c r="AX267" s="193"/>
      <c r="AY267" s="193"/>
      <c r="AZ267" s="193"/>
      <c r="BA267" s="193"/>
      <c r="BB267" s="193"/>
      <c r="BC267" s="193"/>
      <c r="BD267" s="193"/>
      <c r="BE267" s="193"/>
      <c r="BF267" s="193"/>
      <c r="BG267" s="193"/>
      <c r="BH267" s="193"/>
      <c r="BI267" s="193"/>
    </row>
    <row r="268" spans="1:61">
      <c r="A268" s="193"/>
      <c r="B268" s="194"/>
      <c r="C268" s="195"/>
      <c r="D268" s="196"/>
      <c r="E268" s="196"/>
      <c r="F268" s="196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3"/>
      <c r="U268" s="193"/>
      <c r="V268" s="193"/>
      <c r="W268" s="193"/>
      <c r="X268" s="193"/>
      <c r="Y268" s="193"/>
      <c r="Z268" s="193"/>
      <c r="AA268" s="193"/>
      <c r="AB268" s="193"/>
      <c r="AC268" s="193"/>
      <c r="AD268" s="193"/>
      <c r="AE268" s="193"/>
      <c r="AF268" s="193"/>
      <c r="AG268" s="193"/>
      <c r="AH268" s="193"/>
      <c r="AI268" s="193"/>
      <c r="AJ268" s="193"/>
      <c r="AK268" s="193"/>
      <c r="AL268" s="193"/>
      <c r="AM268" s="193"/>
      <c r="AN268" s="193"/>
      <c r="AO268" s="193"/>
      <c r="AP268" s="193"/>
      <c r="AQ268" s="193"/>
      <c r="AR268" s="193"/>
      <c r="AS268" s="193"/>
      <c r="AT268" s="193"/>
      <c r="AU268" s="193"/>
      <c r="AV268" s="193"/>
      <c r="AW268" s="193"/>
      <c r="AX268" s="193"/>
      <c r="AY268" s="193"/>
      <c r="AZ268" s="193"/>
      <c r="BA268" s="193"/>
      <c r="BB268" s="193"/>
      <c r="BC268" s="193"/>
      <c r="BD268" s="193"/>
      <c r="BE268" s="193"/>
      <c r="BF268" s="193"/>
      <c r="BG268" s="193"/>
      <c r="BH268" s="193"/>
      <c r="BI268" s="193"/>
    </row>
    <row r="269" spans="1:61">
      <c r="A269" s="193"/>
      <c r="B269" s="194"/>
      <c r="C269" s="195"/>
      <c r="D269" s="196"/>
      <c r="E269" s="196"/>
      <c r="F269" s="196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3"/>
      <c r="U269" s="193"/>
      <c r="V269" s="193"/>
      <c r="W269" s="193"/>
      <c r="X269" s="193"/>
      <c r="Y269" s="193"/>
      <c r="Z269" s="193"/>
      <c r="AA269" s="193"/>
      <c r="AB269" s="193"/>
      <c r="AC269" s="193"/>
      <c r="AD269" s="193"/>
      <c r="AE269" s="193"/>
      <c r="AF269" s="193"/>
      <c r="AG269" s="193"/>
      <c r="AH269" s="193"/>
      <c r="AI269" s="193"/>
      <c r="AJ269" s="193"/>
      <c r="AK269" s="193"/>
      <c r="AL269" s="193"/>
      <c r="AM269" s="193"/>
      <c r="AN269" s="193"/>
      <c r="AO269" s="193"/>
      <c r="AP269" s="193"/>
      <c r="AQ269" s="193"/>
      <c r="AR269" s="193"/>
      <c r="AS269" s="193"/>
      <c r="AT269" s="193"/>
      <c r="AU269" s="193"/>
      <c r="AV269" s="193"/>
      <c r="AW269" s="193"/>
      <c r="AX269" s="193"/>
      <c r="AY269" s="193"/>
      <c r="AZ269" s="193"/>
      <c r="BA269" s="193"/>
      <c r="BB269" s="193"/>
      <c r="BC269" s="193"/>
      <c r="BD269" s="193"/>
      <c r="BE269" s="193"/>
      <c r="BF269" s="193"/>
      <c r="BG269" s="193"/>
      <c r="BH269" s="193"/>
      <c r="BI269" s="193"/>
    </row>
    <row r="270" spans="1:61">
      <c r="A270" s="193"/>
      <c r="B270" s="194"/>
      <c r="C270" s="195"/>
      <c r="D270" s="196"/>
      <c r="E270" s="196"/>
      <c r="F270" s="196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3"/>
      <c r="U270" s="193"/>
      <c r="V270" s="193"/>
      <c r="W270" s="193"/>
      <c r="X270" s="193"/>
      <c r="Y270" s="193"/>
      <c r="Z270" s="193"/>
      <c r="AA270" s="193"/>
      <c r="AB270" s="193"/>
      <c r="AC270" s="193"/>
      <c r="AD270" s="193"/>
      <c r="AE270" s="193"/>
      <c r="AF270" s="193"/>
      <c r="AG270" s="193"/>
      <c r="AH270" s="193"/>
      <c r="AI270" s="193"/>
      <c r="AJ270" s="193"/>
      <c r="AK270" s="193"/>
      <c r="AL270" s="193"/>
      <c r="AM270" s="193"/>
      <c r="AN270" s="193"/>
      <c r="AO270" s="193"/>
      <c r="AP270" s="193"/>
      <c r="AQ270" s="193"/>
      <c r="AR270" s="193"/>
      <c r="AS270" s="193"/>
      <c r="AT270" s="193"/>
      <c r="AU270" s="193"/>
      <c r="AV270" s="193"/>
      <c r="AW270" s="193"/>
      <c r="AX270" s="193"/>
      <c r="AY270" s="193"/>
      <c r="AZ270" s="193"/>
      <c r="BA270" s="193"/>
      <c r="BB270" s="193"/>
      <c r="BC270" s="193"/>
      <c r="BD270" s="193"/>
      <c r="BE270" s="193"/>
      <c r="BF270" s="193"/>
      <c r="BG270" s="193"/>
      <c r="BH270" s="193"/>
      <c r="BI270" s="193"/>
    </row>
    <row r="271" spans="1:61">
      <c r="A271" s="193"/>
      <c r="B271" s="194"/>
      <c r="C271" s="195"/>
      <c r="D271" s="196"/>
      <c r="E271" s="196"/>
      <c r="F271" s="196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3"/>
      <c r="U271" s="193"/>
      <c r="V271" s="193"/>
      <c r="W271" s="193"/>
      <c r="X271" s="193"/>
      <c r="Y271" s="193"/>
      <c r="Z271" s="193"/>
      <c r="AA271" s="193"/>
      <c r="AB271" s="193"/>
      <c r="AC271" s="193"/>
      <c r="AD271" s="193"/>
      <c r="AE271" s="193"/>
      <c r="AF271" s="193"/>
      <c r="AG271" s="193"/>
      <c r="AH271" s="193"/>
      <c r="AI271" s="193"/>
      <c r="AJ271" s="193"/>
      <c r="AK271" s="193"/>
      <c r="AL271" s="193"/>
      <c r="AM271" s="193"/>
      <c r="AN271" s="193"/>
      <c r="AO271" s="193"/>
      <c r="AP271" s="193"/>
      <c r="AQ271" s="193"/>
      <c r="AR271" s="193"/>
      <c r="AS271" s="193"/>
      <c r="AT271" s="193"/>
      <c r="AU271" s="193"/>
      <c r="AV271" s="193"/>
      <c r="AW271" s="193"/>
      <c r="AX271" s="193"/>
      <c r="AY271" s="193"/>
      <c r="AZ271" s="193"/>
      <c r="BA271" s="193"/>
      <c r="BB271" s="193"/>
      <c r="BC271" s="193"/>
      <c r="BD271" s="193"/>
      <c r="BE271" s="193"/>
      <c r="BF271" s="193"/>
      <c r="BG271" s="193"/>
      <c r="BH271" s="193"/>
      <c r="BI271" s="193"/>
    </row>
    <row r="272" spans="1:61">
      <c r="A272" s="193"/>
      <c r="B272" s="194"/>
      <c r="C272" s="195"/>
      <c r="D272" s="196"/>
      <c r="E272" s="196"/>
      <c r="F272" s="196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3"/>
      <c r="U272" s="193"/>
      <c r="V272" s="193"/>
      <c r="W272" s="193"/>
      <c r="X272" s="193"/>
      <c r="Y272" s="193"/>
      <c r="Z272" s="193"/>
      <c r="AA272" s="193"/>
      <c r="AB272" s="193"/>
      <c r="AC272" s="193"/>
      <c r="AD272" s="193"/>
      <c r="AE272" s="193"/>
      <c r="AF272" s="193"/>
      <c r="AG272" s="193"/>
      <c r="AH272" s="193"/>
      <c r="AI272" s="193"/>
      <c r="AJ272" s="193"/>
      <c r="AK272" s="193"/>
      <c r="AL272" s="193"/>
      <c r="AM272" s="193"/>
      <c r="AN272" s="193"/>
      <c r="AO272" s="193"/>
      <c r="AP272" s="193"/>
      <c r="AQ272" s="193"/>
      <c r="AR272" s="193"/>
      <c r="AS272" s="193"/>
      <c r="AT272" s="193"/>
      <c r="AU272" s="193"/>
      <c r="AV272" s="193"/>
      <c r="AW272" s="193"/>
      <c r="AX272" s="193"/>
      <c r="AY272" s="193"/>
      <c r="AZ272" s="193"/>
      <c r="BA272" s="193"/>
      <c r="BB272" s="193"/>
      <c r="BC272" s="193"/>
      <c r="BD272" s="193"/>
      <c r="BE272" s="193"/>
      <c r="BF272" s="193"/>
      <c r="BG272" s="193"/>
      <c r="BH272" s="193"/>
      <c r="BI272" s="193"/>
    </row>
    <row r="273" spans="1:61">
      <c r="A273" s="193"/>
      <c r="B273" s="194"/>
      <c r="C273" s="195"/>
      <c r="D273" s="196"/>
      <c r="E273" s="196"/>
      <c r="F273" s="196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3"/>
      <c r="U273" s="193"/>
      <c r="V273" s="193"/>
      <c r="W273" s="193"/>
      <c r="X273" s="193"/>
      <c r="Y273" s="193"/>
      <c r="Z273" s="193"/>
      <c r="AA273" s="193"/>
      <c r="AB273" s="193"/>
      <c r="AC273" s="193"/>
      <c r="AD273" s="193"/>
      <c r="AE273" s="193"/>
      <c r="AF273" s="193"/>
      <c r="AG273" s="193"/>
      <c r="AH273" s="193"/>
      <c r="AI273" s="193"/>
      <c r="AJ273" s="193"/>
      <c r="AK273" s="193"/>
      <c r="AL273" s="193"/>
      <c r="AM273" s="193"/>
      <c r="AN273" s="193"/>
      <c r="AO273" s="193"/>
      <c r="AP273" s="193"/>
      <c r="AQ273" s="193"/>
      <c r="AR273" s="193"/>
      <c r="AS273" s="193"/>
      <c r="AT273" s="193"/>
      <c r="AU273" s="193"/>
      <c r="AV273" s="193"/>
      <c r="AW273" s="193"/>
      <c r="AX273" s="193"/>
      <c r="AY273" s="193"/>
      <c r="AZ273" s="193"/>
      <c r="BA273" s="193"/>
      <c r="BB273" s="193"/>
      <c r="BC273" s="193"/>
      <c r="BD273" s="193"/>
      <c r="BE273" s="193"/>
      <c r="BF273" s="193"/>
      <c r="BG273" s="193"/>
      <c r="BH273" s="193"/>
      <c r="BI273" s="193"/>
    </row>
    <row r="274" spans="1:61">
      <c r="A274" s="193"/>
      <c r="B274" s="194"/>
      <c r="C274" s="195"/>
      <c r="D274" s="196"/>
      <c r="E274" s="196"/>
      <c r="F274" s="196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3"/>
      <c r="U274" s="193"/>
      <c r="V274" s="193"/>
      <c r="W274" s="193"/>
      <c r="X274" s="193"/>
      <c r="Y274" s="193"/>
      <c r="Z274" s="193"/>
      <c r="AA274" s="193"/>
      <c r="AB274" s="193"/>
      <c r="AC274" s="193"/>
      <c r="AD274" s="193"/>
      <c r="AE274" s="193"/>
      <c r="AF274" s="193"/>
      <c r="AG274" s="193"/>
      <c r="AH274" s="193"/>
      <c r="AI274" s="193"/>
      <c r="AJ274" s="193"/>
      <c r="AK274" s="193"/>
      <c r="AL274" s="193"/>
      <c r="AM274" s="193"/>
      <c r="AN274" s="193"/>
      <c r="AO274" s="193"/>
      <c r="AP274" s="193"/>
      <c r="AQ274" s="193"/>
      <c r="AR274" s="193"/>
      <c r="AS274" s="193"/>
      <c r="AT274" s="193"/>
      <c r="AU274" s="193"/>
      <c r="AV274" s="193"/>
      <c r="AW274" s="193"/>
      <c r="AX274" s="193"/>
      <c r="AY274" s="193"/>
      <c r="AZ274" s="193"/>
      <c r="BA274" s="193"/>
      <c r="BB274" s="193"/>
      <c r="BC274" s="193"/>
      <c r="BD274" s="193"/>
      <c r="BE274" s="193"/>
      <c r="BF274" s="193"/>
      <c r="BG274" s="193"/>
      <c r="BH274" s="193"/>
      <c r="BI274" s="193"/>
    </row>
    <row r="275" spans="1:61">
      <c r="A275" s="193"/>
      <c r="B275" s="194"/>
      <c r="C275" s="195"/>
      <c r="D275" s="196"/>
      <c r="E275" s="196"/>
      <c r="F275" s="196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  <c r="AA275" s="193"/>
      <c r="AB275" s="193"/>
      <c r="AC275" s="193"/>
      <c r="AD275" s="193"/>
      <c r="AE275" s="193"/>
      <c r="AF275" s="193"/>
      <c r="AG275" s="193"/>
      <c r="AH275" s="193"/>
      <c r="AI275" s="193"/>
      <c r="AJ275" s="193"/>
      <c r="AK275" s="193"/>
      <c r="AL275" s="193"/>
      <c r="AM275" s="193"/>
      <c r="AN275" s="193"/>
      <c r="AO275" s="193"/>
      <c r="AP275" s="193"/>
      <c r="AQ275" s="193"/>
      <c r="AR275" s="193"/>
      <c r="AS275" s="193"/>
      <c r="AT275" s="193"/>
      <c r="AU275" s="193"/>
      <c r="AV275" s="193"/>
      <c r="AW275" s="193"/>
      <c r="AX275" s="193"/>
      <c r="AY275" s="193"/>
      <c r="AZ275" s="193"/>
      <c r="BA275" s="193"/>
      <c r="BB275" s="193"/>
      <c r="BC275" s="193"/>
      <c r="BD275" s="193"/>
      <c r="BE275" s="193"/>
      <c r="BF275" s="193"/>
      <c r="BG275" s="193"/>
      <c r="BH275" s="193"/>
      <c r="BI275" s="193"/>
    </row>
    <row r="276" spans="1:61">
      <c r="A276" s="193"/>
      <c r="B276" s="194"/>
      <c r="C276" s="195"/>
      <c r="D276" s="196"/>
      <c r="E276" s="196"/>
      <c r="F276" s="196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3"/>
      <c r="U276" s="193"/>
      <c r="V276" s="193"/>
      <c r="W276" s="193"/>
      <c r="X276" s="193"/>
      <c r="Y276" s="193"/>
      <c r="Z276" s="193"/>
      <c r="AA276" s="193"/>
      <c r="AB276" s="193"/>
      <c r="AC276" s="193"/>
      <c r="AD276" s="193"/>
      <c r="AE276" s="193"/>
      <c r="AF276" s="193"/>
      <c r="AG276" s="193"/>
      <c r="AH276" s="193"/>
      <c r="AI276" s="193"/>
      <c r="AJ276" s="193"/>
      <c r="AK276" s="193"/>
      <c r="AL276" s="193"/>
      <c r="AM276" s="193"/>
      <c r="AN276" s="193"/>
      <c r="AO276" s="193"/>
      <c r="AP276" s="193"/>
      <c r="AQ276" s="193"/>
      <c r="AR276" s="193"/>
      <c r="AS276" s="193"/>
      <c r="AT276" s="193"/>
      <c r="AU276" s="193"/>
      <c r="AV276" s="193"/>
      <c r="AW276" s="193"/>
      <c r="AX276" s="193"/>
      <c r="AY276" s="193"/>
      <c r="AZ276" s="193"/>
      <c r="BA276" s="193"/>
      <c r="BB276" s="193"/>
      <c r="BC276" s="193"/>
      <c r="BD276" s="193"/>
      <c r="BE276" s="193"/>
      <c r="BF276" s="193"/>
      <c r="BG276" s="193"/>
      <c r="BH276" s="193"/>
      <c r="BI276" s="193"/>
    </row>
    <row r="277" spans="1:61">
      <c r="A277" s="193"/>
      <c r="B277" s="194"/>
      <c r="C277" s="195"/>
      <c r="D277" s="196"/>
      <c r="E277" s="196"/>
      <c r="F277" s="196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  <c r="AA277" s="193"/>
      <c r="AB277" s="193"/>
      <c r="AC277" s="193"/>
      <c r="AD277" s="193"/>
      <c r="AE277" s="193"/>
      <c r="AF277" s="193"/>
      <c r="AG277" s="193"/>
      <c r="AH277" s="193"/>
      <c r="AI277" s="193"/>
      <c r="AJ277" s="193"/>
      <c r="AK277" s="193"/>
      <c r="AL277" s="193"/>
      <c r="AM277" s="193"/>
      <c r="AN277" s="193"/>
      <c r="AO277" s="193"/>
      <c r="AP277" s="193"/>
      <c r="AQ277" s="193"/>
      <c r="AR277" s="193"/>
      <c r="AS277" s="193"/>
      <c r="AT277" s="193"/>
      <c r="AU277" s="193"/>
      <c r="AV277" s="193"/>
      <c r="AW277" s="193"/>
      <c r="AX277" s="193"/>
      <c r="AY277" s="193"/>
      <c r="AZ277" s="193"/>
      <c r="BA277" s="193"/>
      <c r="BB277" s="193"/>
      <c r="BC277" s="193"/>
      <c r="BD277" s="193"/>
      <c r="BE277" s="193"/>
      <c r="BF277" s="193"/>
      <c r="BG277" s="193"/>
      <c r="BH277" s="193"/>
      <c r="BI277" s="193"/>
    </row>
    <row r="278" spans="1:61">
      <c r="A278" s="193"/>
      <c r="B278" s="194"/>
      <c r="C278" s="195"/>
      <c r="D278" s="196"/>
      <c r="E278" s="196"/>
      <c r="F278" s="196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3"/>
      <c r="U278" s="193"/>
      <c r="V278" s="193"/>
      <c r="W278" s="193"/>
      <c r="X278" s="193"/>
      <c r="Y278" s="193"/>
      <c r="Z278" s="193"/>
      <c r="AA278" s="193"/>
      <c r="AB278" s="193"/>
      <c r="AC278" s="193"/>
      <c r="AD278" s="193"/>
      <c r="AE278" s="193"/>
      <c r="AF278" s="193"/>
      <c r="AG278" s="193"/>
      <c r="AH278" s="193"/>
      <c r="AI278" s="193"/>
      <c r="AJ278" s="193"/>
      <c r="AK278" s="193"/>
      <c r="AL278" s="193"/>
      <c r="AM278" s="193"/>
      <c r="AN278" s="193"/>
      <c r="AO278" s="193"/>
      <c r="AP278" s="193"/>
      <c r="AQ278" s="193"/>
      <c r="AR278" s="193"/>
      <c r="AS278" s="193"/>
      <c r="AT278" s="193"/>
      <c r="AU278" s="193"/>
      <c r="AV278" s="193"/>
      <c r="AW278" s="193"/>
      <c r="AX278" s="193"/>
      <c r="AY278" s="193"/>
      <c r="AZ278" s="193"/>
      <c r="BA278" s="193"/>
      <c r="BB278" s="193"/>
      <c r="BC278" s="193"/>
      <c r="BD278" s="193"/>
      <c r="BE278" s="193"/>
      <c r="BF278" s="193"/>
      <c r="BG278" s="193"/>
      <c r="BH278" s="193"/>
      <c r="BI278" s="193"/>
    </row>
    <row r="279" spans="1:61">
      <c r="A279" s="193"/>
      <c r="B279" s="194"/>
      <c r="C279" s="195"/>
      <c r="D279" s="196"/>
      <c r="E279" s="196"/>
      <c r="F279" s="196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  <c r="AA279" s="193"/>
      <c r="AB279" s="193"/>
      <c r="AC279" s="193"/>
      <c r="AD279" s="193"/>
      <c r="AE279" s="193"/>
      <c r="AF279" s="193"/>
      <c r="AG279" s="193"/>
      <c r="AH279" s="193"/>
      <c r="AI279" s="193"/>
      <c r="AJ279" s="193"/>
      <c r="AK279" s="193"/>
      <c r="AL279" s="193"/>
      <c r="AM279" s="193"/>
      <c r="AN279" s="193"/>
      <c r="AO279" s="193"/>
      <c r="AP279" s="193"/>
      <c r="AQ279" s="193"/>
      <c r="AR279" s="193"/>
      <c r="AS279" s="193"/>
      <c r="AT279" s="193"/>
      <c r="AU279" s="193"/>
      <c r="AV279" s="193"/>
      <c r="AW279" s="193"/>
      <c r="AX279" s="193"/>
      <c r="AY279" s="193"/>
      <c r="AZ279" s="193"/>
      <c r="BA279" s="193"/>
      <c r="BB279" s="193"/>
      <c r="BC279" s="193"/>
      <c r="BD279" s="193"/>
      <c r="BE279" s="193"/>
      <c r="BF279" s="193"/>
      <c r="BG279" s="193"/>
      <c r="BH279" s="193"/>
      <c r="BI279" s="193"/>
    </row>
    <row r="280" spans="1:61">
      <c r="A280" s="193"/>
      <c r="B280" s="194"/>
      <c r="C280" s="195"/>
      <c r="D280" s="196"/>
      <c r="E280" s="196"/>
      <c r="F280" s="196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  <c r="AA280" s="193"/>
      <c r="AB280" s="193"/>
      <c r="AC280" s="193"/>
      <c r="AD280" s="193"/>
      <c r="AE280" s="193"/>
      <c r="AF280" s="193"/>
      <c r="AG280" s="193"/>
      <c r="AH280" s="193"/>
      <c r="AI280" s="193"/>
      <c r="AJ280" s="193"/>
      <c r="AK280" s="193"/>
      <c r="AL280" s="193"/>
      <c r="AM280" s="193"/>
      <c r="AN280" s="193"/>
      <c r="AO280" s="193"/>
      <c r="AP280" s="193"/>
      <c r="AQ280" s="193"/>
      <c r="AR280" s="193"/>
      <c r="AS280" s="193"/>
      <c r="AT280" s="193"/>
      <c r="AU280" s="193"/>
      <c r="AV280" s="193"/>
      <c r="AW280" s="193"/>
      <c r="AX280" s="193"/>
      <c r="AY280" s="193"/>
      <c r="AZ280" s="193"/>
      <c r="BA280" s="193"/>
      <c r="BB280" s="193"/>
      <c r="BC280" s="193"/>
      <c r="BD280" s="193"/>
      <c r="BE280" s="193"/>
      <c r="BF280" s="193"/>
      <c r="BG280" s="193"/>
      <c r="BH280" s="193"/>
      <c r="BI280" s="193"/>
    </row>
    <row r="281" spans="1:61">
      <c r="A281" s="193"/>
      <c r="B281" s="194"/>
      <c r="C281" s="195"/>
      <c r="D281" s="196"/>
      <c r="E281" s="196"/>
      <c r="F281" s="196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  <c r="AA281" s="193"/>
      <c r="AB281" s="193"/>
      <c r="AC281" s="193"/>
      <c r="AD281" s="193"/>
      <c r="AE281" s="193"/>
      <c r="AF281" s="193"/>
      <c r="AG281" s="193"/>
      <c r="AH281" s="193"/>
      <c r="AI281" s="193"/>
      <c r="AJ281" s="193"/>
      <c r="AK281" s="193"/>
      <c r="AL281" s="193"/>
      <c r="AM281" s="193"/>
      <c r="AN281" s="193"/>
      <c r="AO281" s="193"/>
      <c r="AP281" s="193"/>
      <c r="AQ281" s="193"/>
      <c r="AR281" s="193"/>
      <c r="AS281" s="193"/>
      <c r="AT281" s="193"/>
      <c r="AU281" s="193"/>
      <c r="AV281" s="193"/>
      <c r="AW281" s="193"/>
      <c r="AX281" s="193"/>
      <c r="AY281" s="193"/>
      <c r="AZ281" s="193"/>
      <c r="BA281" s="193"/>
      <c r="BB281" s="193"/>
      <c r="BC281" s="193"/>
      <c r="BD281" s="193"/>
      <c r="BE281" s="193"/>
      <c r="BF281" s="193"/>
      <c r="BG281" s="193"/>
      <c r="BH281" s="193"/>
      <c r="BI281" s="193"/>
    </row>
    <row r="282" spans="1:61">
      <c r="A282" s="193"/>
      <c r="B282" s="194"/>
      <c r="C282" s="195"/>
      <c r="D282" s="196"/>
      <c r="E282" s="196"/>
      <c r="F282" s="196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  <c r="AA282" s="193"/>
      <c r="AB282" s="193"/>
      <c r="AC282" s="193"/>
      <c r="AD282" s="193"/>
      <c r="AE282" s="193"/>
      <c r="AF282" s="193"/>
      <c r="AG282" s="193"/>
      <c r="AH282" s="193"/>
      <c r="AI282" s="193"/>
      <c r="AJ282" s="193"/>
      <c r="AK282" s="193"/>
      <c r="AL282" s="193"/>
      <c r="AM282" s="193"/>
      <c r="AN282" s="193"/>
      <c r="AO282" s="193"/>
      <c r="AP282" s="193"/>
      <c r="AQ282" s="193"/>
      <c r="AR282" s="193"/>
      <c r="AS282" s="193"/>
      <c r="AT282" s="193"/>
      <c r="AU282" s="193"/>
      <c r="AV282" s="193"/>
      <c r="AW282" s="193"/>
      <c r="AX282" s="193"/>
      <c r="AY282" s="193"/>
      <c r="AZ282" s="193"/>
      <c r="BA282" s="193"/>
      <c r="BB282" s="193"/>
      <c r="BC282" s="193"/>
      <c r="BD282" s="193"/>
      <c r="BE282" s="193"/>
      <c r="BF282" s="193"/>
      <c r="BG282" s="193"/>
      <c r="BH282" s="193"/>
      <c r="BI282" s="193"/>
    </row>
    <row r="283" spans="1:61">
      <c r="A283" s="193"/>
      <c r="B283" s="194"/>
      <c r="C283" s="195"/>
      <c r="D283" s="196"/>
      <c r="E283" s="196"/>
      <c r="F283" s="196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  <c r="AA283" s="193"/>
      <c r="AB283" s="193"/>
      <c r="AC283" s="193"/>
      <c r="AD283" s="193"/>
      <c r="AE283" s="193"/>
      <c r="AF283" s="193"/>
      <c r="AG283" s="193"/>
      <c r="AH283" s="193"/>
      <c r="AI283" s="193"/>
      <c r="AJ283" s="193"/>
      <c r="AK283" s="193"/>
      <c r="AL283" s="193"/>
      <c r="AM283" s="193"/>
      <c r="AN283" s="193"/>
      <c r="AO283" s="193"/>
      <c r="AP283" s="193"/>
      <c r="AQ283" s="193"/>
      <c r="AR283" s="193"/>
      <c r="AS283" s="193"/>
      <c r="AT283" s="193"/>
      <c r="AU283" s="193"/>
      <c r="AV283" s="193"/>
      <c r="AW283" s="193"/>
      <c r="AX283" s="193"/>
      <c r="AY283" s="193"/>
      <c r="AZ283" s="193"/>
      <c r="BA283" s="193"/>
      <c r="BB283" s="193"/>
      <c r="BC283" s="193"/>
      <c r="BD283" s="193"/>
      <c r="BE283" s="193"/>
      <c r="BF283" s="193"/>
      <c r="BG283" s="193"/>
      <c r="BH283" s="193"/>
      <c r="BI283" s="193"/>
    </row>
    <row r="284" spans="1:61">
      <c r="A284" s="193"/>
      <c r="B284" s="194"/>
      <c r="C284" s="195"/>
      <c r="D284" s="196"/>
      <c r="E284" s="196"/>
      <c r="F284" s="196"/>
      <c r="G284" s="193"/>
      <c r="H284" s="193"/>
      <c r="I284" s="193"/>
      <c r="J284" s="193"/>
      <c r="K284" s="193"/>
      <c r="L284" s="193"/>
      <c r="M284" s="193"/>
      <c r="N284" s="193"/>
      <c r="O284" s="193"/>
      <c r="P284" s="193"/>
      <c r="Q284" s="193"/>
      <c r="R284" s="193"/>
      <c r="S284" s="193"/>
      <c r="T284" s="193"/>
      <c r="U284" s="193"/>
      <c r="V284" s="193"/>
      <c r="W284" s="193"/>
      <c r="X284" s="193"/>
      <c r="Y284" s="193"/>
      <c r="Z284" s="193"/>
      <c r="AA284" s="193"/>
      <c r="AB284" s="193"/>
      <c r="AC284" s="193"/>
      <c r="AD284" s="193"/>
      <c r="AE284" s="193"/>
      <c r="AF284" s="193"/>
      <c r="AG284" s="193"/>
      <c r="AH284" s="193"/>
      <c r="AI284" s="193"/>
      <c r="AJ284" s="193"/>
      <c r="AK284" s="193"/>
      <c r="AL284" s="193"/>
      <c r="AM284" s="193"/>
      <c r="AN284" s="193"/>
      <c r="AO284" s="193"/>
      <c r="AP284" s="193"/>
      <c r="AQ284" s="193"/>
      <c r="AR284" s="193"/>
      <c r="AS284" s="193"/>
      <c r="AT284" s="193"/>
      <c r="AU284" s="193"/>
      <c r="AV284" s="193"/>
      <c r="AW284" s="193"/>
      <c r="AX284" s="193"/>
      <c r="AY284" s="193"/>
      <c r="AZ284" s="193"/>
      <c r="BA284" s="193"/>
      <c r="BB284" s="193"/>
      <c r="BC284" s="193"/>
      <c r="BD284" s="193"/>
      <c r="BE284" s="193"/>
      <c r="BF284" s="193"/>
      <c r="BG284" s="193"/>
      <c r="BH284" s="193"/>
      <c r="BI284" s="193"/>
    </row>
    <row r="285" spans="1:61">
      <c r="A285" s="193"/>
      <c r="B285" s="194"/>
      <c r="C285" s="195"/>
      <c r="D285" s="196"/>
      <c r="E285" s="196"/>
      <c r="F285" s="196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  <c r="AA285" s="193"/>
      <c r="AB285" s="193"/>
      <c r="AC285" s="193"/>
      <c r="AD285" s="193"/>
      <c r="AE285" s="193"/>
      <c r="AF285" s="193"/>
      <c r="AG285" s="193"/>
      <c r="AH285" s="193"/>
      <c r="AI285" s="193"/>
      <c r="AJ285" s="193"/>
      <c r="AK285" s="193"/>
      <c r="AL285" s="193"/>
      <c r="AM285" s="193"/>
      <c r="AN285" s="193"/>
      <c r="AO285" s="193"/>
      <c r="AP285" s="193"/>
      <c r="AQ285" s="193"/>
      <c r="AR285" s="193"/>
      <c r="AS285" s="193"/>
      <c r="AT285" s="193"/>
      <c r="AU285" s="193"/>
      <c r="AV285" s="193"/>
      <c r="AW285" s="193"/>
      <c r="AX285" s="193"/>
      <c r="AY285" s="193"/>
      <c r="AZ285" s="193"/>
      <c r="BA285" s="193"/>
      <c r="BB285" s="193"/>
      <c r="BC285" s="193"/>
      <c r="BD285" s="193"/>
      <c r="BE285" s="193"/>
      <c r="BF285" s="193"/>
      <c r="BG285" s="193"/>
      <c r="BH285" s="193"/>
      <c r="BI285" s="193"/>
    </row>
    <row r="286" spans="1:61">
      <c r="A286" s="193"/>
      <c r="B286" s="194"/>
      <c r="C286" s="195"/>
      <c r="D286" s="196"/>
      <c r="E286" s="196"/>
      <c r="F286" s="196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193"/>
      <c r="AD286" s="193"/>
      <c r="AE286" s="193"/>
      <c r="AF286" s="193"/>
      <c r="AG286" s="193"/>
      <c r="AH286" s="193"/>
      <c r="AI286" s="193"/>
      <c r="AJ286" s="193"/>
      <c r="AK286" s="193"/>
      <c r="AL286" s="193"/>
      <c r="AM286" s="193"/>
      <c r="AN286" s="193"/>
      <c r="AO286" s="193"/>
      <c r="AP286" s="193"/>
      <c r="AQ286" s="193"/>
      <c r="AR286" s="193"/>
      <c r="AS286" s="193"/>
      <c r="AT286" s="193"/>
      <c r="AU286" s="193"/>
      <c r="AV286" s="193"/>
      <c r="AW286" s="193"/>
      <c r="AX286" s="193"/>
      <c r="AY286" s="193"/>
      <c r="AZ286" s="193"/>
      <c r="BA286" s="193"/>
      <c r="BB286" s="193"/>
      <c r="BC286" s="193"/>
      <c r="BD286" s="193"/>
      <c r="BE286" s="193"/>
      <c r="BF286" s="193"/>
      <c r="BG286" s="193"/>
      <c r="BH286" s="193"/>
      <c r="BI286" s="193"/>
    </row>
    <row r="287" spans="1:61">
      <c r="A287" s="193"/>
      <c r="B287" s="194"/>
      <c r="C287" s="195"/>
      <c r="D287" s="196"/>
      <c r="E287" s="196"/>
      <c r="F287" s="196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  <c r="AA287" s="193"/>
      <c r="AB287" s="193"/>
      <c r="AC287" s="193"/>
      <c r="AD287" s="193"/>
      <c r="AE287" s="193"/>
      <c r="AF287" s="193"/>
      <c r="AG287" s="193"/>
      <c r="AH287" s="193"/>
      <c r="AI287" s="193"/>
      <c r="AJ287" s="193"/>
      <c r="AK287" s="193"/>
      <c r="AL287" s="193"/>
      <c r="AM287" s="193"/>
      <c r="AN287" s="193"/>
      <c r="AO287" s="193"/>
      <c r="AP287" s="193"/>
      <c r="AQ287" s="193"/>
      <c r="AR287" s="193"/>
      <c r="AS287" s="193"/>
      <c r="AT287" s="193"/>
      <c r="AU287" s="193"/>
      <c r="AV287" s="193"/>
      <c r="AW287" s="193"/>
      <c r="AX287" s="193"/>
      <c r="AY287" s="193"/>
      <c r="AZ287" s="193"/>
      <c r="BA287" s="193"/>
      <c r="BB287" s="193"/>
      <c r="BC287" s="193"/>
      <c r="BD287" s="193"/>
      <c r="BE287" s="193"/>
      <c r="BF287" s="193"/>
      <c r="BG287" s="193"/>
      <c r="BH287" s="193"/>
      <c r="BI287" s="193"/>
    </row>
    <row r="288" spans="1:61">
      <c r="A288" s="193"/>
      <c r="B288" s="194"/>
      <c r="C288" s="195"/>
      <c r="D288" s="196"/>
      <c r="E288" s="196"/>
      <c r="F288" s="196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  <c r="AA288" s="193"/>
      <c r="AB288" s="193"/>
      <c r="AC288" s="193"/>
      <c r="AD288" s="193"/>
      <c r="AE288" s="193"/>
      <c r="AF288" s="193"/>
      <c r="AG288" s="193"/>
      <c r="AH288" s="193"/>
      <c r="AI288" s="193"/>
      <c r="AJ288" s="193"/>
      <c r="AK288" s="193"/>
      <c r="AL288" s="193"/>
      <c r="AM288" s="193"/>
      <c r="AN288" s="193"/>
      <c r="AO288" s="193"/>
      <c r="AP288" s="193"/>
      <c r="AQ288" s="193"/>
      <c r="AR288" s="193"/>
      <c r="AS288" s="193"/>
      <c r="AT288" s="193"/>
      <c r="AU288" s="193"/>
      <c r="AV288" s="193"/>
      <c r="AW288" s="193"/>
      <c r="AX288" s="193"/>
      <c r="AY288" s="193"/>
      <c r="AZ288" s="193"/>
      <c r="BA288" s="193"/>
      <c r="BB288" s="193"/>
      <c r="BC288" s="193"/>
      <c r="BD288" s="193"/>
      <c r="BE288" s="193"/>
      <c r="BF288" s="193"/>
      <c r="BG288" s="193"/>
      <c r="BH288" s="193"/>
      <c r="BI288" s="193"/>
    </row>
    <row r="289" spans="1:61">
      <c r="A289" s="193"/>
      <c r="B289" s="194"/>
      <c r="C289" s="195"/>
      <c r="D289" s="196"/>
      <c r="E289" s="196"/>
      <c r="F289" s="196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  <c r="AA289" s="193"/>
      <c r="AB289" s="193"/>
      <c r="AC289" s="193"/>
      <c r="AD289" s="193"/>
      <c r="AE289" s="193"/>
      <c r="AF289" s="193"/>
      <c r="AG289" s="193"/>
      <c r="AH289" s="193"/>
      <c r="AI289" s="193"/>
      <c r="AJ289" s="193"/>
      <c r="AK289" s="193"/>
      <c r="AL289" s="193"/>
      <c r="AM289" s="193"/>
      <c r="AN289" s="193"/>
      <c r="AO289" s="193"/>
      <c r="AP289" s="193"/>
      <c r="AQ289" s="193"/>
      <c r="AR289" s="193"/>
      <c r="AS289" s="193"/>
      <c r="AT289" s="193"/>
      <c r="AU289" s="193"/>
      <c r="AV289" s="193"/>
      <c r="AW289" s="193"/>
      <c r="AX289" s="193"/>
      <c r="AY289" s="193"/>
      <c r="AZ289" s="193"/>
      <c r="BA289" s="193"/>
      <c r="BB289" s="193"/>
      <c r="BC289" s="193"/>
      <c r="BD289" s="193"/>
      <c r="BE289" s="193"/>
      <c r="BF289" s="193"/>
      <c r="BG289" s="193"/>
      <c r="BH289" s="193"/>
      <c r="BI289" s="193"/>
    </row>
    <row r="290" spans="1:61">
      <c r="A290" s="193"/>
      <c r="B290" s="194"/>
      <c r="C290" s="195"/>
      <c r="D290" s="196"/>
      <c r="E290" s="196"/>
      <c r="F290" s="196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3"/>
      <c r="U290" s="193"/>
      <c r="V290" s="193"/>
      <c r="W290" s="193"/>
      <c r="X290" s="193"/>
      <c r="Y290" s="193"/>
      <c r="Z290" s="193"/>
      <c r="AA290" s="193"/>
      <c r="AB290" s="193"/>
      <c r="AC290" s="193"/>
      <c r="AD290" s="193"/>
      <c r="AE290" s="193"/>
      <c r="AF290" s="193"/>
      <c r="AG290" s="193"/>
      <c r="AH290" s="193"/>
      <c r="AI290" s="193"/>
      <c r="AJ290" s="193"/>
      <c r="AK290" s="193"/>
      <c r="AL290" s="193"/>
      <c r="AM290" s="193"/>
      <c r="AN290" s="193"/>
      <c r="AO290" s="193"/>
      <c r="AP290" s="193"/>
      <c r="AQ290" s="193"/>
      <c r="AR290" s="193"/>
      <c r="AS290" s="193"/>
      <c r="AT290" s="193"/>
      <c r="AU290" s="193"/>
      <c r="AV290" s="193"/>
      <c r="AW290" s="193"/>
      <c r="AX290" s="193"/>
      <c r="AY290" s="193"/>
      <c r="AZ290" s="193"/>
      <c r="BA290" s="193"/>
      <c r="BB290" s="193"/>
      <c r="BC290" s="193"/>
      <c r="BD290" s="193"/>
      <c r="BE290" s="193"/>
      <c r="BF290" s="193"/>
      <c r="BG290" s="193"/>
      <c r="BH290" s="193"/>
      <c r="BI290" s="193"/>
    </row>
    <row r="291" spans="1:61">
      <c r="A291" s="193"/>
      <c r="B291" s="194"/>
      <c r="C291" s="195"/>
      <c r="D291" s="196"/>
      <c r="E291" s="196"/>
      <c r="F291" s="196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3"/>
      <c r="U291" s="193"/>
      <c r="V291" s="193"/>
      <c r="W291" s="193"/>
      <c r="X291" s="193"/>
      <c r="Y291" s="193"/>
      <c r="Z291" s="193"/>
      <c r="AA291" s="193"/>
      <c r="AB291" s="193"/>
      <c r="AC291" s="193"/>
      <c r="AD291" s="193"/>
      <c r="AE291" s="193"/>
      <c r="AF291" s="193"/>
      <c r="AG291" s="193"/>
      <c r="AH291" s="193"/>
      <c r="AI291" s="193"/>
      <c r="AJ291" s="193"/>
      <c r="AK291" s="193"/>
      <c r="AL291" s="193"/>
      <c r="AM291" s="193"/>
      <c r="AN291" s="193"/>
      <c r="AO291" s="193"/>
      <c r="AP291" s="193"/>
      <c r="AQ291" s="193"/>
      <c r="AR291" s="193"/>
      <c r="AS291" s="193"/>
      <c r="AT291" s="193"/>
      <c r="AU291" s="193"/>
      <c r="AV291" s="193"/>
      <c r="AW291" s="193"/>
      <c r="AX291" s="193"/>
      <c r="AY291" s="193"/>
      <c r="AZ291" s="193"/>
      <c r="BA291" s="193"/>
      <c r="BB291" s="193"/>
      <c r="BC291" s="193"/>
      <c r="BD291" s="193"/>
      <c r="BE291" s="193"/>
      <c r="BF291" s="193"/>
      <c r="BG291" s="193"/>
      <c r="BH291" s="193"/>
      <c r="BI291" s="193"/>
    </row>
    <row r="292" spans="1:61">
      <c r="A292" s="193"/>
      <c r="B292" s="194"/>
      <c r="C292" s="195"/>
      <c r="D292" s="196"/>
      <c r="E292" s="196"/>
      <c r="F292" s="196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3"/>
      <c r="U292" s="193"/>
      <c r="V292" s="193"/>
      <c r="W292" s="193"/>
      <c r="X292" s="193"/>
      <c r="Y292" s="193"/>
      <c r="Z292" s="193"/>
      <c r="AA292" s="193"/>
      <c r="AB292" s="193"/>
      <c r="AC292" s="193"/>
      <c r="AD292" s="193"/>
      <c r="AE292" s="193"/>
      <c r="AF292" s="193"/>
      <c r="AG292" s="193"/>
      <c r="AH292" s="193"/>
      <c r="AI292" s="193"/>
      <c r="AJ292" s="193"/>
      <c r="AK292" s="193"/>
      <c r="AL292" s="193"/>
      <c r="AM292" s="193"/>
      <c r="AN292" s="193"/>
      <c r="AO292" s="193"/>
      <c r="AP292" s="193"/>
      <c r="AQ292" s="193"/>
      <c r="AR292" s="193"/>
      <c r="AS292" s="193"/>
      <c r="AT292" s="193"/>
      <c r="AU292" s="193"/>
      <c r="AV292" s="193"/>
      <c r="AW292" s="193"/>
      <c r="AX292" s="193"/>
      <c r="AY292" s="193"/>
      <c r="AZ292" s="193"/>
      <c r="BA292" s="193"/>
      <c r="BB292" s="193"/>
      <c r="BC292" s="193"/>
      <c r="BD292" s="193"/>
      <c r="BE292" s="193"/>
      <c r="BF292" s="193"/>
      <c r="BG292" s="193"/>
      <c r="BH292" s="193"/>
      <c r="BI292" s="193"/>
    </row>
    <row r="293" spans="1:61">
      <c r="A293" s="193"/>
      <c r="B293" s="194"/>
      <c r="C293" s="195"/>
      <c r="D293" s="196"/>
      <c r="E293" s="196"/>
      <c r="F293" s="196"/>
      <c r="G293" s="193"/>
      <c r="H293" s="193"/>
      <c r="I293" s="193"/>
      <c r="J293" s="193"/>
      <c r="K293" s="193"/>
      <c r="L293" s="193"/>
      <c r="M293" s="193"/>
      <c r="N293" s="193"/>
      <c r="O293" s="193"/>
      <c r="P293" s="193"/>
      <c r="Q293" s="193"/>
      <c r="R293" s="193"/>
      <c r="S293" s="193"/>
      <c r="T293" s="193"/>
      <c r="U293" s="193"/>
      <c r="V293" s="193"/>
      <c r="W293" s="193"/>
      <c r="X293" s="193"/>
      <c r="Y293" s="193"/>
      <c r="Z293" s="193"/>
      <c r="AA293" s="193"/>
      <c r="AB293" s="193"/>
      <c r="AC293" s="193"/>
      <c r="AD293" s="193"/>
      <c r="AE293" s="193"/>
      <c r="AF293" s="193"/>
      <c r="AG293" s="193"/>
      <c r="AH293" s="193"/>
      <c r="AI293" s="193"/>
      <c r="AJ293" s="193"/>
      <c r="AK293" s="193"/>
      <c r="AL293" s="193"/>
      <c r="AM293" s="193"/>
      <c r="AN293" s="193"/>
      <c r="AO293" s="193"/>
      <c r="AP293" s="193"/>
      <c r="AQ293" s="193"/>
      <c r="AR293" s="193"/>
      <c r="AS293" s="193"/>
      <c r="AT293" s="193"/>
      <c r="AU293" s="193"/>
      <c r="AV293" s="193"/>
      <c r="AW293" s="193"/>
      <c r="AX293" s="193"/>
      <c r="AY293" s="193"/>
      <c r="AZ293" s="193"/>
      <c r="BA293" s="193"/>
      <c r="BB293" s="193"/>
      <c r="BC293" s="193"/>
      <c r="BD293" s="193"/>
      <c r="BE293" s="193"/>
      <c r="BF293" s="193"/>
      <c r="BG293" s="193"/>
      <c r="BH293" s="193"/>
      <c r="BI293" s="193"/>
    </row>
    <row r="294" spans="1:61">
      <c r="A294" s="193"/>
      <c r="B294" s="194"/>
      <c r="C294" s="195"/>
      <c r="D294" s="196"/>
      <c r="E294" s="196"/>
      <c r="F294" s="196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3"/>
      <c r="X294" s="193"/>
      <c r="Y294" s="193"/>
      <c r="Z294" s="193"/>
      <c r="AA294" s="193"/>
      <c r="AB294" s="193"/>
      <c r="AC294" s="193"/>
      <c r="AD294" s="193"/>
      <c r="AE294" s="193"/>
      <c r="AF294" s="193"/>
      <c r="AG294" s="193"/>
      <c r="AH294" s="193"/>
      <c r="AI294" s="193"/>
      <c r="AJ294" s="193"/>
      <c r="AK294" s="193"/>
      <c r="AL294" s="193"/>
      <c r="AM294" s="193"/>
      <c r="AN294" s="193"/>
      <c r="AO294" s="193"/>
      <c r="AP294" s="193"/>
      <c r="AQ294" s="193"/>
      <c r="AR294" s="193"/>
      <c r="AS294" s="193"/>
      <c r="AT294" s="193"/>
      <c r="AU294" s="193"/>
      <c r="AV294" s="193"/>
      <c r="AW294" s="193"/>
      <c r="AX294" s="193"/>
      <c r="AY294" s="193"/>
      <c r="AZ294" s="193"/>
      <c r="BA294" s="193"/>
      <c r="BB294" s="193"/>
      <c r="BC294" s="193"/>
      <c r="BD294" s="193"/>
      <c r="BE294" s="193"/>
      <c r="BF294" s="193"/>
      <c r="BG294" s="193"/>
      <c r="BH294" s="193"/>
      <c r="BI294" s="193"/>
    </row>
    <row r="295" spans="1:61">
      <c r="A295" s="193"/>
      <c r="B295" s="194"/>
      <c r="C295" s="195"/>
      <c r="D295" s="196"/>
      <c r="E295" s="196"/>
      <c r="F295" s="196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3"/>
      <c r="U295" s="193"/>
      <c r="V295" s="193"/>
      <c r="W295" s="193"/>
      <c r="X295" s="193"/>
      <c r="Y295" s="193"/>
      <c r="Z295" s="193"/>
      <c r="AA295" s="193"/>
      <c r="AB295" s="193"/>
      <c r="AC295" s="193"/>
      <c r="AD295" s="193"/>
      <c r="AE295" s="193"/>
      <c r="AF295" s="193"/>
      <c r="AG295" s="193"/>
      <c r="AH295" s="193"/>
      <c r="AI295" s="193"/>
      <c r="AJ295" s="193"/>
      <c r="AK295" s="193"/>
      <c r="AL295" s="193"/>
      <c r="AM295" s="193"/>
      <c r="AN295" s="193"/>
      <c r="AO295" s="193"/>
      <c r="AP295" s="193"/>
      <c r="AQ295" s="193"/>
      <c r="AR295" s="193"/>
      <c r="AS295" s="193"/>
      <c r="AT295" s="193"/>
      <c r="AU295" s="193"/>
      <c r="AV295" s="193"/>
      <c r="AW295" s="193"/>
      <c r="AX295" s="193"/>
      <c r="AY295" s="193"/>
      <c r="AZ295" s="193"/>
      <c r="BA295" s="193"/>
      <c r="BB295" s="193"/>
      <c r="BC295" s="193"/>
      <c r="BD295" s="193"/>
      <c r="BE295" s="193"/>
      <c r="BF295" s="193"/>
      <c r="BG295" s="193"/>
      <c r="BH295" s="193"/>
      <c r="BI295" s="193"/>
    </row>
    <row r="296" spans="1:61">
      <c r="A296" s="193"/>
      <c r="B296" s="194"/>
      <c r="C296" s="195"/>
      <c r="D296" s="196"/>
      <c r="E296" s="196"/>
      <c r="F296" s="196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3"/>
      <c r="U296" s="193"/>
      <c r="V296" s="193"/>
      <c r="W296" s="193"/>
      <c r="X296" s="193"/>
      <c r="Y296" s="193"/>
      <c r="Z296" s="193"/>
      <c r="AA296" s="193"/>
      <c r="AB296" s="193"/>
      <c r="AC296" s="193"/>
      <c r="AD296" s="193"/>
      <c r="AE296" s="193"/>
      <c r="AF296" s="193"/>
      <c r="AG296" s="193"/>
      <c r="AH296" s="193"/>
      <c r="AI296" s="193"/>
      <c r="AJ296" s="193"/>
      <c r="AK296" s="193"/>
      <c r="AL296" s="193"/>
      <c r="AM296" s="193"/>
      <c r="AN296" s="193"/>
      <c r="AO296" s="193"/>
      <c r="AP296" s="193"/>
      <c r="AQ296" s="193"/>
      <c r="AR296" s="193"/>
      <c r="AS296" s="193"/>
      <c r="AT296" s="193"/>
      <c r="AU296" s="193"/>
      <c r="AV296" s="193"/>
      <c r="AW296" s="193"/>
      <c r="AX296" s="193"/>
      <c r="AY296" s="193"/>
      <c r="AZ296" s="193"/>
      <c r="BA296" s="193"/>
      <c r="BB296" s="193"/>
      <c r="BC296" s="193"/>
      <c r="BD296" s="193"/>
      <c r="BE296" s="193"/>
      <c r="BF296" s="193"/>
      <c r="BG296" s="193"/>
      <c r="BH296" s="193"/>
      <c r="BI296" s="193"/>
    </row>
    <row r="297" spans="1:61">
      <c r="A297" s="193"/>
      <c r="B297" s="194"/>
      <c r="C297" s="195"/>
      <c r="D297" s="196"/>
      <c r="E297" s="196"/>
      <c r="F297" s="196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3"/>
      <c r="U297" s="193"/>
      <c r="V297" s="193"/>
      <c r="W297" s="193"/>
      <c r="X297" s="193"/>
      <c r="Y297" s="193"/>
      <c r="Z297" s="193"/>
      <c r="AA297" s="193"/>
      <c r="AB297" s="193"/>
      <c r="AC297" s="193"/>
      <c r="AD297" s="193"/>
      <c r="AE297" s="193"/>
      <c r="AF297" s="193"/>
      <c r="AG297" s="193"/>
      <c r="AH297" s="193"/>
      <c r="AI297" s="193"/>
      <c r="AJ297" s="193"/>
      <c r="AK297" s="193"/>
      <c r="AL297" s="193"/>
      <c r="AM297" s="193"/>
      <c r="AN297" s="193"/>
      <c r="AO297" s="193"/>
      <c r="AP297" s="193"/>
      <c r="AQ297" s="193"/>
      <c r="AR297" s="193"/>
      <c r="AS297" s="193"/>
      <c r="AT297" s="193"/>
      <c r="AU297" s="193"/>
      <c r="AV297" s="193"/>
      <c r="AW297" s="193"/>
      <c r="AX297" s="193"/>
      <c r="AY297" s="193"/>
      <c r="AZ297" s="193"/>
      <c r="BA297" s="193"/>
      <c r="BB297" s="193"/>
      <c r="BC297" s="193"/>
      <c r="BD297" s="193"/>
      <c r="BE297" s="193"/>
      <c r="BF297" s="193"/>
      <c r="BG297" s="193"/>
      <c r="BH297" s="193"/>
      <c r="BI297" s="193"/>
    </row>
    <row r="298" spans="1:61">
      <c r="A298" s="193"/>
      <c r="B298" s="194"/>
      <c r="C298" s="195"/>
      <c r="D298" s="196"/>
      <c r="E298" s="196"/>
      <c r="F298" s="196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3"/>
      <c r="U298" s="193"/>
      <c r="V298" s="193"/>
      <c r="W298" s="193"/>
      <c r="X298" s="193"/>
      <c r="Y298" s="193"/>
      <c r="Z298" s="193"/>
      <c r="AA298" s="193"/>
      <c r="AB298" s="193"/>
      <c r="AC298" s="193"/>
      <c r="AD298" s="193"/>
      <c r="AE298" s="193"/>
      <c r="AF298" s="193"/>
      <c r="AG298" s="193"/>
      <c r="AH298" s="193"/>
      <c r="AI298" s="193"/>
      <c r="AJ298" s="193"/>
      <c r="AK298" s="193"/>
      <c r="AL298" s="193"/>
      <c r="AM298" s="193"/>
      <c r="AN298" s="193"/>
      <c r="AO298" s="193"/>
      <c r="AP298" s="193"/>
      <c r="AQ298" s="193"/>
      <c r="AR298" s="193"/>
      <c r="AS298" s="193"/>
      <c r="AT298" s="193"/>
      <c r="AU298" s="193"/>
      <c r="AV298" s="193"/>
      <c r="AW298" s="193"/>
      <c r="AX298" s="193"/>
      <c r="AY298" s="193"/>
      <c r="AZ298" s="193"/>
      <c r="BA298" s="193"/>
      <c r="BB298" s="193"/>
      <c r="BC298" s="193"/>
      <c r="BD298" s="193"/>
      <c r="BE298" s="193"/>
      <c r="BF298" s="193"/>
      <c r="BG298" s="193"/>
      <c r="BH298" s="193"/>
      <c r="BI298" s="193"/>
    </row>
    <row r="299" spans="1:61">
      <c r="A299" s="193"/>
      <c r="B299" s="194"/>
      <c r="C299" s="195"/>
      <c r="D299" s="196"/>
      <c r="E299" s="196"/>
      <c r="F299" s="196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3"/>
      <c r="U299" s="193"/>
      <c r="V299" s="193"/>
      <c r="W299" s="193"/>
      <c r="X299" s="193"/>
      <c r="Y299" s="193"/>
      <c r="Z299" s="193"/>
      <c r="AA299" s="193"/>
      <c r="AB299" s="193"/>
      <c r="AC299" s="193"/>
      <c r="AD299" s="193"/>
      <c r="AE299" s="193"/>
      <c r="AF299" s="193"/>
      <c r="AG299" s="193"/>
      <c r="AH299" s="193"/>
      <c r="AI299" s="193"/>
      <c r="AJ299" s="193"/>
      <c r="AK299" s="193"/>
      <c r="AL299" s="193"/>
      <c r="AM299" s="193"/>
      <c r="AN299" s="193"/>
      <c r="AO299" s="193"/>
      <c r="AP299" s="193"/>
      <c r="AQ299" s="193"/>
      <c r="AR299" s="193"/>
      <c r="AS299" s="193"/>
      <c r="AT299" s="193"/>
      <c r="AU299" s="193"/>
      <c r="AV299" s="193"/>
      <c r="AW299" s="193"/>
      <c r="AX299" s="193"/>
      <c r="AY299" s="193"/>
      <c r="AZ299" s="193"/>
      <c r="BA299" s="193"/>
      <c r="BB299" s="193"/>
      <c r="BC299" s="193"/>
      <c r="BD299" s="193"/>
      <c r="BE299" s="193"/>
      <c r="BF299" s="193"/>
      <c r="BG299" s="193"/>
      <c r="BH299" s="193"/>
      <c r="BI299" s="193"/>
    </row>
    <row r="300" spans="1:61">
      <c r="A300" s="193"/>
      <c r="B300" s="194"/>
      <c r="C300" s="195"/>
      <c r="D300" s="196"/>
      <c r="E300" s="196"/>
      <c r="F300" s="196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  <c r="W300" s="193"/>
      <c r="X300" s="193"/>
      <c r="Y300" s="193"/>
      <c r="Z300" s="193"/>
      <c r="AA300" s="193"/>
      <c r="AB300" s="193"/>
      <c r="AC300" s="193"/>
      <c r="AD300" s="193"/>
      <c r="AE300" s="193"/>
      <c r="AF300" s="193"/>
      <c r="AG300" s="193"/>
      <c r="AH300" s="193"/>
      <c r="AI300" s="193"/>
      <c r="AJ300" s="193"/>
      <c r="AK300" s="193"/>
      <c r="AL300" s="193"/>
      <c r="AM300" s="193"/>
      <c r="AN300" s="193"/>
      <c r="AO300" s="193"/>
      <c r="AP300" s="193"/>
      <c r="AQ300" s="193"/>
      <c r="AR300" s="193"/>
      <c r="AS300" s="193"/>
      <c r="AT300" s="193"/>
      <c r="AU300" s="193"/>
      <c r="AV300" s="193"/>
      <c r="AW300" s="193"/>
      <c r="AX300" s="193"/>
      <c r="AY300" s="193"/>
      <c r="AZ300" s="193"/>
      <c r="BA300" s="193"/>
      <c r="BB300" s="193"/>
      <c r="BC300" s="193"/>
      <c r="BD300" s="193"/>
      <c r="BE300" s="193"/>
      <c r="BF300" s="193"/>
      <c r="BG300" s="193"/>
      <c r="BH300" s="193"/>
      <c r="BI300" s="193"/>
    </row>
    <row r="301" spans="1:61">
      <c r="A301" s="193"/>
      <c r="B301" s="194"/>
      <c r="C301" s="195"/>
      <c r="D301" s="196"/>
      <c r="E301" s="196"/>
      <c r="F301" s="196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3"/>
      <c r="U301" s="193"/>
      <c r="V301" s="193"/>
      <c r="W301" s="193"/>
      <c r="X301" s="193"/>
      <c r="Y301" s="193"/>
      <c r="Z301" s="193"/>
      <c r="AA301" s="193"/>
      <c r="AB301" s="193"/>
      <c r="AC301" s="193"/>
      <c r="AD301" s="193"/>
      <c r="AE301" s="193"/>
      <c r="AF301" s="193"/>
      <c r="AG301" s="193"/>
      <c r="AH301" s="193"/>
      <c r="AI301" s="193"/>
      <c r="AJ301" s="193"/>
      <c r="AK301" s="193"/>
      <c r="AL301" s="193"/>
      <c r="AM301" s="193"/>
      <c r="AN301" s="193"/>
      <c r="AO301" s="193"/>
      <c r="AP301" s="193"/>
      <c r="AQ301" s="193"/>
      <c r="AR301" s="193"/>
      <c r="AS301" s="193"/>
      <c r="AT301" s="193"/>
      <c r="AU301" s="193"/>
      <c r="AV301" s="193"/>
      <c r="AW301" s="193"/>
      <c r="AX301" s="193"/>
      <c r="AY301" s="193"/>
      <c r="AZ301" s="193"/>
      <c r="BA301" s="193"/>
      <c r="BB301" s="193"/>
      <c r="BC301" s="193"/>
      <c r="BD301" s="193"/>
      <c r="BE301" s="193"/>
      <c r="BF301" s="193"/>
      <c r="BG301" s="193"/>
      <c r="BH301" s="193"/>
      <c r="BI301" s="193"/>
    </row>
    <row r="302" spans="1:61">
      <c r="A302" s="193"/>
      <c r="B302" s="194"/>
      <c r="C302" s="195"/>
      <c r="D302" s="196"/>
      <c r="E302" s="196"/>
      <c r="F302" s="196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3"/>
      <c r="U302" s="193"/>
      <c r="V302" s="193"/>
      <c r="W302" s="193"/>
      <c r="X302" s="193"/>
      <c r="Y302" s="193"/>
      <c r="Z302" s="193"/>
      <c r="AA302" s="193"/>
      <c r="AB302" s="193"/>
      <c r="AC302" s="193"/>
      <c r="AD302" s="193"/>
      <c r="AE302" s="193"/>
      <c r="AF302" s="193"/>
      <c r="AG302" s="193"/>
      <c r="AH302" s="193"/>
      <c r="AI302" s="193"/>
      <c r="AJ302" s="193"/>
      <c r="AK302" s="193"/>
      <c r="AL302" s="193"/>
      <c r="AM302" s="193"/>
      <c r="AN302" s="193"/>
      <c r="AO302" s="193"/>
      <c r="AP302" s="193"/>
      <c r="AQ302" s="193"/>
      <c r="AR302" s="193"/>
      <c r="AS302" s="193"/>
      <c r="AT302" s="193"/>
      <c r="AU302" s="193"/>
      <c r="AV302" s="193"/>
      <c r="AW302" s="193"/>
      <c r="AX302" s="193"/>
      <c r="AY302" s="193"/>
      <c r="AZ302" s="193"/>
      <c r="BA302" s="193"/>
      <c r="BB302" s="193"/>
      <c r="BC302" s="193"/>
      <c r="BD302" s="193"/>
      <c r="BE302" s="193"/>
      <c r="BF302" s="193"/>
      <c r="BG302" s="193"/>
      <c r="BH302" s="193"/>
      <c r="BI302" s="193"/>
    </row>
    <row r="303" spans="1:61">
      <c r="A303" s="193"/>
      <c r="B303" s="194"/>
      <c r="C303" s="195"/>
      <c r="D303" s="196"/>
      <c r="E303" s="196"/>
      <c r="F303" s="196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3"/>
      <c r="U303" s="193"/>
      <c r="V303" s="193"/>
      <c r="W303" s="193"/>
      <c r="X303" s="193"/>
      <c r="Y303" s="193"/>
      <c r="Z303" s="193"/>
      <c r="AA303" s="193"/>
      <c r="AB303" s="193"/>
      <c r="AC303" s="193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93"/>
      <c r="AZ303" s="193"/>
      <c r="BA303" s="193"/>
      <c r="BB303" s="193"/>
      <c r="BC303" s="193"/>
      <c r="BD303" s="193"/>
      <c r="BE303" s="193"/>
      <c r="BF303" s="193"/>
      <c r="BG303" s="193"/>
      <c r="BH303" s="193"/>
      <c r="BI303" s="193"/>
    </row>
    <row r="304" spans="1:61">
      <c r="A304" s="193"/>
      <c r="B304" s="194"/>
      <c r="C304" s="195"/>
      <c r="D304" s="196"/>
      <c r="E304" s="196"/>
      <c r="F304" s="196"/>
      <c r="G304" s="193"/>
      <c r="H304" s="193"/>
      <c r="I304" s="193"/>
      <c r="J304" s="193"/>
      <c r="K304" s="193"/>
      <c r="L304" s="193"/>
      <c r="M304" s="193"/>
      <c r="N304" s="193"/>
      <c r="O304" s="193"/>
      <c r="P304" s="193"/>
      <c r="Q304" s="193"/>
      <c r="R304" s="193"/>
      <c r="S304" s="193"/>
      <c r="T304" s="193"/>
      <c r="U304" s="193"/>
      <c r="V304" s="193"/>
      <c r="W304" s="193"/>
      <c r="X304" s="193"/>
      <c r="Y304" s="193"/>
      <c r="Z304" s="193"/>
      <c r="AA304" s="193"/>
      <c r="AB304" s="193"/>
      <c r="AC304" s="193"/>
      <c r="AD304" s="193"/>
      <c r="AE304" s="193"/>
      <c r="AF304" s="193"/>
      <c r="AG304" s="193"/>
      <c r="AH304" s="193"/>
      <c r="AI304" s="193"/>
      <c r="AJ304" s="193"/>
      <c r="AK304" s="193"/>
      <c r="AL304" s="193"/>
      <c r="AM304" s="193"/>
      <c r="AN304" s="193"/>
      <c r="AO304" s="193"/>
      <c r="AP304" s="193"/>
      <c r="AQ304" s="193"/>
      <c r="AR304" s="193"/>
      <c r="AS304" s="193"/>
      <c r="AT304" s="193"/>
      <c r="AU304" s="193"/>
      <c r="AV304" s="193"/>
      <c r="AW304" s="193"/>
      <c r="AX304" s="193"/>
      <c r="AY304" s="193"/>
      <c r="AZ304" s="193"/>
      <c r="BA304" s="193"/>
      <c r="BB304" s="193"/>
      <c r="BC304" s="193"/>
      <c r="BD304" s="193"/>
      <c r="BE304" s="193"/>
      <c r="BF304" s="193"/>
      <c r="BG304" s="193"/>
      <c r="BH304" s="193"/>
      <c r="BI304" s="193"/>
    </row>
    <row r="305" spans="1:61">
      <c r="A305" s="193"/>
      <c r="B305" s="194"/>
      <c r="C305" s="195"/>
      <c r="D305" s="196"/>
      <c r="E305" s="196"/>
      <c r="F305" s="196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3"/>
      <c r="U305" s="193"/>
      <c r="V305" s="193"/>
      <c r="W305" s="193"/>
      <c r="X305" s="193"/>
      <c r="Y305" s="193"/>
      <c r="Z305" s="193"/>
      <c r="AA305" s="193"/>
      <c r="AB305" s="193"/>
      <c r="AC305" s="193"/>
      <c r="AD305" s="193"/>
      <c r="AE305" s="193"/>
      <c r="AF305" s="193"/>
      <c r="AG305" s="193"/>
      <c r="AH305" s="193"/>
      <c r="AI305" s="193"/>
      <c r="AJ305" s="193"/>
      <c r="AK305" s="193"/>
      <c r="AL305" s="193"/>
      <c r="AM305" s="193"/>
      <c r="AN305" s="193"/>
      <c r="AO305" s="193"/>
      <c r="AP305" s="193"/>
      <c r="AQ305" s="193"/>
      <c r="AR305" s="193"/>
      <c r="AS305" s="193"/>
      <c r="AT305" s="193"/>
      <c r="AU305" s="193"/>
      <c r="AV305" s="193"/>
      <c r="AW305" s="193"/>
      <c r="AX305" s="193"/>
      <c r="AY305" s="193"/>
      <c r="AZ305" s="193"/>
      <c r="BA305" s="193"/>
      <c r="BB305" s="193"/>
      <c r="BC305" s="193"/>
      <c r="BD305" s="193"/>
      <c r="BE305" s="193"/>
      <c r="BF305" s="193"/>
      <c r="BG305" s="193"/>
      <c r="BH305" s="193"/>
      <c r="BI305" s="193"/>
    </row>
    <row r="306" spans="1:61">
      <c r="A306" s="193"/>
      <c r="B306" s="194"/>
      <c r="C306" s="195"/>
      <c r="D306" s="196"/>
      <c r="E306" s="196"/>
      <c r="F306" s="196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3"/>
      <c r="U306" s="193"/>
      <c r="V306" s="193"/>
      <c r="W306" s="193"/>
      <c r="X306" s="193"/>
      <c r="Y306" s="193"/>
      <c r="Z306" s="193"/>
      <c r="AA306" s="193"/>
      <c r="AB306" s="193"/>
      <c r="AC306" s="193"/>
      <c r="AD306" s="193"/>
      <c r="AE306" s="193"/>
      <c r="AF306" s="193"/>
      <c r="AG306" s="193"/>
      <c r="AH306" s="193"/>
      <c r="AI306" s="193"/>
      <c r="AJ306" s="193"/>
      <c r="AK306" s="193"/>
      <c r="AL306" s="193"/>
      <c r="AM306" s="193"/>
      <c r="AN306" s="193"/>
      <c r="AO306" s="193"/>
      <c r="AP306" s="193"/>
      <c r="AQ306" s="193"/>
      <c r="AR306" s="193"/>
      <c r="AS306" s="193"/>
      <c r="AT306" s="193"/>
      <c r="AU306" s="193"/>
      <c r="AV306" s="193"/>
      <c r="AW306" s="193"/>
      <c r="AX306" s="193"/>
      <c r="AY306" s="193"/>
      <c r="AZ306" s="193"/>
      <c r="BA306" s="193"/>
      <c r="BB306" s="193"/>
      <c r="BC306" s="193"/>
      <c r="BD306" s="193"/>
      <c r="BE306" s="193"/>
      <c r="BF306" s="193"/>
      <c r="BG306" s="193"/>
      <c r="BH306" s="193"/>
      <c r="BI306" s="193"/>
    </row>
    <row r="307" spans="1:61">
      <c r="A307" s="193"/>
      <c r="B307" s="194"/>
      <c r="C307" s="195"/>
      <c r="D307" s="196"/>
      <c r="E307" s="196"/>
      <c r="F307" s="196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  <c r="AA307" s="193"/>
      <c r="AB307" s="193"/>
      <c r="AC307" s="193"/>
      <c r="AD307" s="193"/>
      <c r="AE307" s="193"/>
      <c r="AF307" s="193"/>
      <c r="AG307" s="193"/>
      <c r="AH307" s="193"/>
      <c r="AI307" s="193"/>
      <c r="AJ307" s="193"/>
      <c r="AK307" s="193"/>
      <c r="AL307" s="193"/>
      <c r="AM307" s="193"/>
      <c r="AN307" s="193"/>
      <c r="AO307" s="193"/>
      <c r="AP307" s="193"/>
      <c r="AQ307" s="193"/>
      <c r="AR307" s="193"/>
      <c r="AS307" s="193"/>
      <c r="AT307" s="193"/>
      <c r="AU307" s="193"/>
      <c r="AV307" s="193"/>
      <c r="AW307" s="193"/>
      <c r="AX307" s="193"/>
      <c r="AY307" s="193"/>
      <c r="AZ307" s="193"/>
      <c r="BA307" s="193"/>
      <c r="BB307" s="193"/>
      <c r="BC307" s="193"/>
      <c r="BD307" s="193"/>
      <c r="BE307" s="193"/>
      <c r="BF307" s="193"/>
      <c r="BG307" s="193"/>
      <c r="BH307" s="193"/>
      <c r="BI307" s="193"/>
    </row>
    <row r="308" spans="1:61">
      <c r="A308" s="193"/>
      <c r="B308" s="194"/>
      <c r="C308" s="195"/>
      <c r="D308" s="196"/>
      <c r="E308" s="196"/>
      <c r="F308" s="196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193"/>
      <c r="AE308" s="193"/>
      <c r="AF308" s="193"/>
      <c r="AG308" s="193"/>
      <c r="AH308" s="193"/>
      <c r="AI308" s="193"/>
      <c r="AJ308" s="193"/>
      <c r="AK308" s="193"/>
      <c r="AL308" s="193"/>
      <c r="AM308" s="193"/>
      <c r="AN308" s="193"/>
      <c r="AO308" s="193"/>
      <c r="AP308" s="193"/>
      <c r="AQ308" s="193"/>
      <c r="AR308" s="193"/>
      <c r="AS308" s="193"/>
      <c r="AT308" s="193"/>
      <c r="AU308" s="193"/>
      <c r="AV308" s="193"/>
      <c r="AW308" s="193"/>
      <c r="AX308" s="193"/>
      <c r="AY308" s="193"/>
      <c r="AZ308" s="193"/>
      <c r="BA308" s="193"/>
      <c r="BB308" s="193"/>
      <c r="BC308" s="193"/>
      <c r="BD308" s="193"/>
      <c r="BE308" s="193"/>
      <c r="BF308" s="193"/>
      <c r="BG308" s="193"/>
      <c r="BH308" s="193"/>
      <c r="BI308" s="193"/>
    </row>
    <row r="309" spans="1:61">
      <c r="A309" s="193"/>
      <c r="B309" s="194"/>
      <c r="C309" s="195"/>
      <c r="D309" s="196"/>
      <c r="E309" s="196"/>
      <c r="F309" s="196"/>
      <c r="G309" s="193"/>
      <c r="H309" s="193"/>
      <c r="I309" s="193"/>
      <c r="J309" s="193"/>
      <c r="K309" s="193"/>
      <c r="L309" s="193"/>
      <c r="M309" s="193"/>
      <c r="N309" s="193"/>
      <c r="O309" s="193"/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  <c r="AA309" s="193"/>
      <c r="AB309" s="193"/>
      <c r="AC309" s="193"/>
      <c r="AD309" s="193"/>
      <c r="AE309" s="193"/>
      <c r="AF309" s="193"/>
      <c r="AG309" s="193"/>
      <c r="AH309" s="193"/>
      <c r="AI309" s="193"/>
      <c r="AJ309" s="193"/>
      <c r="AK309" s="193"/>
      <c r="AL309" s="193"/>
      <c r="AM309" s="193"/>
      <c r="AN309" s="193"/>
      <c r="AO309" s="193"/>
      <c r="AP309" s="193"/>
      <c r="AQ309" s="193"/>
      <c r="AR309" s="193"/>
      <c r="AS309" s="193"/>
      <c r="AT309" s="193"/>
      <c r="AU309" s="193"/>
      <c r="AV309" s="193"/>
      <c r="AW309" s="193"/>
      <c r="AX309" s="193"/>
      <c r="AY309" s="193"/>
      <c r="AZ309" s="193"/>
      <c r="BA309" s="193"/>
      <c r="BB309" s="193"/>
      <c r="BC309" s="193"/>
      <c r="BD309" s="193"/>
      <c r="BE309" s="193"/>
      <c r="BF309" s="193"/>
      <c r="BG309" s="193"/>
      <c r="BH309" s="193"/>
      <c r="BI309" s="193"/>
    </row>
    <row r="310" spans="1:61">
      <c r="A310" s="193"/>
      <c r="B310" s="194"/>
      <c r="C310" s="195"/>
      <c r="D310" s="196"/>
      <c r="E310" s="196"/>
      <c r="F310" s="196"/>
      <c r="G310" s="193"/>
      <c r="H310" s="193"/>
      <c r="I310" s="193"/>
      <c r="J310" s="193"/>
      <c r="K310" s="193"/>
      <c r="L310" s="193"/>
      <c r="M310" s="193"/>
      <c r="N310" s="193"/>
      <c r="O310" s="193"/>
      <c r="P310" s="193"/>
      <c r="Q310" s="193"/>
      <c r="R310" s="193"/>
      <c r="S310" s="193"/>
      <c r="T310" s="193"/>
      <c r="U310" s="193"/>
      <c r="V310" s="193"/>
      <c r="W310" s="193"/>
      <c r="X310" s="193"/>
      <c r="Y310" s="193"/>
      <c r="Z310" s="193"/>
      <c r="AA310" s="193"/>
      <c r="AB310" s="193"/>
      <c r="AC310" s="193"/>
      <c r="AD310" s="193"/>
      <c r="AE310" s="193"/>
      <c r="AF310" s="193"/>
      <c r="AG310" s="193"/>
      <c r="AH310" s="193"/>
      <c r="AI310" s="193"/>
      <c r="AJ310" s="193"/>
      <c r="AK310" s="193"/>
      <c r="AL310" s="193"/>
      <c r="AM310" s="193"/>
      <c r="AN310" s="193"/>
      <c r="AO310" s="193"/>
      <c r="AP310" s="193"/>
      <c r="AQ310" s="193"/>
      <c r="AR310" s="193"/>
      <c r="AS310" s="193"/>
      <c r="AT310" s="193"/>
      <c r="AU310" s="193"/>
      <c r="AV310" s="193"/>
      <c r="AW310" s="193"/>
      <c r="AX310" s="193"/>
      <c r="AY310" s="193"/>
      <c r="AZ310" s="193"/>
      <c r="BA310" s="193"/>
      <c r="BB310" s="193"/>
      <c r="BC310" s="193"/>
      <c r="BD310" s="193"/>
      <c r="BE310" s="193"/>
      <c r="BF310" s="193"/>
      <c r="BG310" s="193"/>
      <c r="BH310" s="193"/>
      <c r="BI310" s="193"/>
    </row>
    <row r="311" spans="1:61">
      <c r="A311" s="193"/>
      <c r="B311" s="194"/>
      <c r="C311" s="195"/>
      <c r="D311" s="196"/>
      <c r="E311" s="196"/>
      <c r="F311" s="196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  <c r="AA311" s="193"/>
      <c r="AB311" s="193"/>
      <c r="AC311" s="193"/>
      <c r="AD311" s="193"/>
      <c r="AE311" s="193"/>
      <c r="AF311" s="193"/>
      <c r="AG311" s="193"/>
      <c r="AH311" s="193"/>
      <c r="AI311" s="193"/>
      <c r="AJ311" s="193"/>
      <c r="AK311" s="193"/>
      <c r="AL311" s="193"/>
      <c r="AM311" s="193"/>
      <c r="AN311" s="193"/>
      <c r="AO311" s="193"/>
      <c r="AP311" s="193"/>
      <c r="AQ311" s="193"/>
      <c r="AR311" s="193"/>
      <c r="AS311" s="193"/>
      <c r="AT311" s="193"/>
      <c r="AU311" s="193"/>
      <c r="AV311" s="193"/>
      <c r="AW311" s="193"/>
      <c r="AX311" s="193"/>
      <c r="AY311" s="193"/>
      <c r="AZ311" s="193"/>
      <c r="BA311" s="193"/>
      <c r="BB311" s="193"/>
      <c r="BC311" s="193"/>
      <c r="BD311" s="193"/>
      <c r="BE311" s="193"/>
      <c r="BF311" s="193"/>
      <c r="BG311" s="193"/>
      <c r="BH311" s="193"/>
      <c r="BI311" s="193"/>
    </row>
    <row r="312" spans="1:61">
      <c r="A312" s="193"/>
      <c r="B312" s="194"/>
      <c r="C312" s="195"/>
      <c r="D312" s="196"/>
      <c r="E312" s="196"/>
      <c r="F312" s="196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  <c r="AA312" s="193"/>
      <c r="AB312" s="193"/>
      <c r="AC312" s="193"/>
      <c r="AD312" s="193"/>
      <c r="AE312" s="193"/>
      <c r="AF312" s="193"/>
      <c r="AG312" s="193"/>
      <c r="AH312" s="193"/>
      <c r="AI312" s="193"/>
      <c r="AJ312" s="193"/>
      <c r="AK312" s="193"/>
      <c r="AL312" s="193"/>
      <c r="AM312" s="193"/>
      <c r="AN312" s="193"/>
      <c r="AO312" s="193"/>
      <c r="AP312" s="193"/>
      <c r="AQ312" s="193"/>
      <c r="AR312" s="193"/>
      <c r="AS312" s="193"/>
      <c r="AT312" s="193"/>
      <c r="AU312" s="193"/>
      <c r="AV312" s="193"/>
      <c r="AW312" s="193"/>
      <c r="AX312" s="193"/>
      <c r="AY312" s="193"/>
      <c r="AZ312" s="193"/>
      <c r="BA312" s="193"/>
      <c r="BB312" s="193"/>
      <c r="BC312" s="193"/>
      <c r="BD312" s="193"/>
      <c r="BE312" s="193"/>
      <c r="BF312" s="193"/>
      <c r="BG312" s="193"/>
      <c r="BH312" s="193"/>
      <c r="BI312" s="193"/>
    </row>
    <row r="313" spans="1:61">
      <c r="A313" s="193"/>
      <c r="B313" s="194"/>
      <c r="C313" s="195"/>
      <c r="D313" s="196"/>
      <c r="E313" s="196"/>
      <c r="F313" s="196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  <c r="AA313" s="193"/>
      <c r="AB313" s="193"/>
      <c r="AC313" s="193"/>
      <c r="AD313" s="193"/>
      <c r="AE313" s="193"/>
      <c r="AF313" s="193"/>
      <c r="AG313" s="193"/>
      <c r="AH313" s="193"/>
      <c r="AI313" s="193"/>
      <c r="AJ313" s="193"/>
      <c r="AK313" s="193"/>
      <c r="AL313" s="193"/>
      <c r="AM313" s="193"/>
      <c r="AN313" s="193"/>
      <c r="AO313" s="193"/>
      <c r="AP313" s="193"/>
      <c r="AQ313" s="193"/>
      <c r="AR313" s="193"/>
      <c r="AS313" s="193"/>
      <c r="AT313" s="193"/>
      <c r="AU313" s="193"/>
      <c r="AV313" s="193"/>
      <c r="AW313" s="193"/>
      <c r="AX313" s="193"/>
      <c r="AY313" s="193"/>
      <c r="AZ313" s="193"/>
      <c r="BA313" s="193"/>
      <c r="BB313" s="193"/>
      <c r="BC313" s="193"/>
      <c r="BD313" s="193"/>
      <c r="BE313" s="193"/>
      <c r="BF313" s="193"/>
      <c r="BG313" s="193"/>
      <c r="BH313" s="193"/>
      <c r="BI313" s="193"/>
    </row>
    <row r="314" spans="1:61">
      <c r="A314" s="193"/>
      <c r="B314" s="194"/>
      <c r="C314" s="195"/>
      <c r="D314" s="196"/>
      <c r="E314" s="196"/>
      <c r="F314" s="196"/>
      <c r="G314" s="193"/>
      <c r="H314" s="193"/>
      <c r="I314" s="193"/>
      <c r="J314" s="193"/>
      <c r="K314" s="193"/>
      <c r="L314" s="193"/>
      <c r="M314" s="193"/>
      <c r="N314" s="193"/>
      <c r="O314" s="193"/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  <c r="AA314" s="193"/>
      <c r="AB314" s="193"/>
      <c r="AC314" s="193"/>
      <c r="AD314" s="193"/>
      <c r="AE314" s="193"/>
      <c r="AF314" s="193"/>
      <c r="AG314" s="193"/>
      <c r="AH314" s="193"/>
      <c r="AI314" s="193"/>
      <c r="AJ314" s="193"/>
      <c r="AK314" s="193"/>
      <c r="AL314" s="193"/>
      <c r="AM314" s="193"/>
      <c r="AN314" s="193"/>
      <c r="AO314" s="193"/>
      <c r="AP314" s="193"/>
      <c r="AQ314" s="193"/>
      <c r="AR314" s="193"/>
      <c r="AS314" s="193"/>
      <c r="AT314" s="193"/>
      <c r="AU314" s="193"/>
      <c r="AV314" s="193"/>
      <c r="AW314" s="193"/>
      <c r="AX314" s="193"/>
      <c r="AY314" s="193"/>
      <c r="AZ314" s="193"/>
      <c r="BA314" s="193"/>
      <c r="BB314" s="193"/>
      <c r="BC314" s="193"/>
      <c r="BD314" s="193"/>
      <c r="BE314" s="193"/>
      <c r="BF314" s="193"/>
      <c r="BG314" s="193"/>
      <c r="BH314" s="193"/>
      <c r="BI314" s="193"/>
    </row>
    <row r="315" spans="1:61">
      <c r="A315" s="193"/>
      <c r="B315" s="194"/>
      <c r="C315" s="195"/>
      <c r="D315" s="196"/>
      <c r="E315" s="196"/>
      <c r="F315" s="196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  <c r="AV315" s="193"/>
      <c r="AW315" s="193"/>
      <c r="AX315" s="193"/>
      <c r="AY315" s="193"/>
      <c r="AZ315" s="193"/>
      <c r="BA315" s="193"/>
      <c r="BB315" s="193"/>
      <c r="BC315" s="193"/>
      <c r="BD315" s="193"/>
      <c r="BE315" s="193"/>
      <c r="BF315" s="193"/>
      <c r="BG315" s="193"/>
      <c r="BH315" s="193"/>
      <c r="BI315" s="193"/>
    </row>
    <row r="316" spans="1:61">
      <c r="A316" s="193"/>
      <c r="B316" s="194"/>
      <c r="C316" s="195"/>
      <c r="D316" s="196"/>
      <c r="E316" s="196"/>
      <c r="F316" s="196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  <c r="AV316" s="193"/>
      <c r="AW316" s="193"/>
      <c r="AX316" s="193"/>
      <c r="AY316" s="193"/>
      <c r="AZ316" s="193"/>
      <c r="BA316" s="193"/>
      <c r="BB316" s="193"/>
      <c r="BC316" s="193"/>
      <c r="BD316" s="193"/>
      <c r="BE316" s="193"/>
      <c r="BF316" s="193"/>
      <c r="BG316" s="193"/>
      <c r="BH316" s="193"/>
      <c r="BI316" s="193"/>
    </row>
    <row r="317" spans="1:61">
      <c r="A317" s="193"/>
      <c r="B317" s="194"/>
      <c r="C317" s="195"/>
      <c r="D317" s="196"/>
      <c r="E317" s="196"/>
      <c r="F317" s="196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  <c r="AV317" s="193"/>
      <c r="AW317" s="193"/>
      <c r="AX317" s="193"/>
      <c r="AY317" s="193"/>
      <c r="AZ317" s="193"/>
      <c r="BA317" s="193"/>
      <c r="BB317" s="193"/>
      <c r="BC317" s="193"/>
      <c r="BD317" s="193"/>
      <c r="BE317" s="193"/>
      <c r="BF317" s="193"/>
      <c r="BG317" s="193"/>
      <c r="BH317" s="193"/>
      <c r="BI317" s="193"/>
    </row>
    <row r="318" spans="1:61">
      <c r="A318" s="193"/>
      <c r="B318" s="194"/>
      <c r="C318" s="195"/>
      <c r="D318" s="196"/>
      <c r="E318" s="196"/>
      <c r="F318" s="196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  <c r="AV318" s="193"/>
      <c r="AW318" s="193"/>
      <c r="AX318" s="193"/>
      <c r="AY318" s="193"/>
      <c r="AZ318" s="193"/>
      <c r="BA318" s="193"/>
      <c r="BB318" s="193"/>
      <c r="BC318" s="193"/>
      <c r="BD318" s="193"/>
      <c r="BE318" s="193"/>
      <c r="BF318" s="193"/>
      <c r="BG318" s="193"/>
      <c r="BH318" s="193"/>
      <c r="BI318" s="193"/>
    </row>
    <row r="319" spans="1:61">
      <c r="A319" s="193"/>
      <c r="B319" s="194"/>
      <c r="C319" s="195"/>
      <c r="D319" s="196"/>
      <c r="E319" s="196"/>
      <c r="F319" s="196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3"/>
      <c r="U319" s="193"/>
      <c r="V319" s="193"/>
      <c r="W319" s="193"/>
      <c r="X319" s="193"/>
      <c r="Y319" s="193"/>
      <c r="Z319" s="193"/>
      <c r="AA319" s="193"/>
      <c r="AB319" s="193"/>
      <c r="AC319" s="193"/>
      <c r="AD319" s="193"/>
      <c r="AE319" s="193"/>
      <c r="AF319" s="193"/>
      <c r="AG319" s="193"/>
      <c r="AH319" s="193"/>
      <c r="AI319" s="193"/>
      <c r="AJ319" s="193"/>
      <c r="AK319" s="193"/>
      <c r="AL319" s="193"/>
      <c r="AM319" s="193"/>
      <c r="AN319" s="193"/>
      <c r="AO319" s="193"/>
      <c r="AP319" s="193"/>
      <c r="AQ319" s="193"/>
      <c r="AR319" s="193"/>
      <c r="AS319" s="193"/>
      <c r="AT319" s="193"/>
      <c r="AU319" s="193"/>
      <c r="AV319" s="193"/>
      <c r="AW319" s="193"/>
      <c r="AX319" s="193"/>
      <c r="AY319" s="193"/>
      <c r="AZ319" s="193"/>
      <c r="BA319" s="193"/>
      <c r="BB319" s="193"/>
      <c r="BC319" s="193"/>
      <c r="BD319" s="193"/>
      <c r="BE319" s="193"/>
      <c r="BF319" s="193"/>
      <c r="BG319" s="193"/>
      <c r="BH319" s="193"/>
      <c r="BI319" s="193"/>
    </row>
    <row r="320" spans="1:61">
      <c r="A320" s="193"/>
      <c r="B320" s="194"/>
      <c r="C320" s="195"/>
      <c r="D320" s="196"/>
      <c r="E320" s="196"/>
      <c r="F320" s="196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193"/>
      <c r="AD320" s="193"/>
      <c r="AE320" s="193"/>
      <c r="AF320" s="193"/>
      <c r="AG320" s="193"/>
      <c r="AH320" s="193"/>
      <c r="AI320" s="193"/>
      <c r="AJ320" s="193"/>
      <c r="AK320" s="193"/>
      <c r="AL320" s="193"/>
      <c r="AM320" s="193"/>
      <c r="AN320" s="193"/>
      <c r="AO320" s="193"/>
      <c r="AP320" s="193"/>
      <c r="AQ320" s="193"/>
      <c r="AR320" s="193"/>
      <c r="AS320" s="193"/>
      <c r="AT320" s="193"/>
      <c r="AU320" s="193"/>
      <c r="AV320" s="193"/>
      <c r="AW320" s="193"/>
      <c r="AX320" s="193"/>
      <c r="AY320" s="193"/>
      <c r="AZ320" s="193"/>
      <c r="BA320" s="193"/>
      <c r="BB320" s="193"/>
      <c r="BC320" s="193"/>
      <c r="BD320" s="193"/>
      <c r="BE320" s="193"/>
      <c r="BF320" s="193"/>
      <c r="BG320" s="193"/>
      <c r="BH320" s="193"/>
      <c r="BI320" s="193"/>
    </row>
    <row r="321" spans="1:61">
      <c r="A321" s="193"/>
      <c r="B321" s="194"/>
      <c r="C321" s="195"/>
      <c r="D321" s="196"/>
      <c r="E321" s="196"/>
      <c r="F321" s="196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  <c r="AA321" s="193"/>
      <c r="AB321" s="193"/>
      <c r="AC321" s="193"/>
      <c r="AD321" s="193"/>
      <c r="AE321" s="193"/>
      <c r="AF321" s="193"/>
      <c r="AG321" s="193"/>
      <c r="AH321" s="193"/>
      <c r="AI321" s="193"/>
      <c r="AJ321" s="193"/>
      <c r="AK321" s="193"/>
      <c r="AL321" s="193"/>
      <c r="AM321" s="193"/>
      <c r="AN321" s="193"/>
      <c r="AO321" s="193"/>
      <c r="AP321" s="193"/>
      <c r="AQ321" s="193"/>
      <c r="AR321" s="193"/>
      <c r="AS321" s="193"/>
      <c r="AT321" s="193"/>
      <c r="AU321" s="193"/>
      <c r="AV321" s="193"/>
      <c r="AW321" s="193"/>
      <c r="AX321" s="193"/>
      <c r="AY321" s="193"/>
      <c r="AZ321" s="193"/>
      <c r="BA321" s="193"/>
      <c r="BB321" s="193"/>
      <c r="BC321" s="193"/>
      <c r="BD321" s="193"/>
      <c r="BE321" s="193"/>
      <c r="BF321" s="193"/>
      <c r="BG321" s="193"/>
      <c r="BH321" s="193"/>
      <c r="BI321" s="193"/>
    </row>
    <row r="322" spans="1:61">
      <c r="A322" s="193"/>
      <c r="B322" s="194"/>
      <c r="C322" s="195"/>
      <c r="D322" s="196"/>
      <c r="E322" s="196"/>
      <c r="F322" s="196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3"/>
      <c r="AD322" s="193"/>
      <c r="AE322" s="193"/>
      <c r="AF322" s="193"/>
      <c r="AG322" s="193"/>
      <c r="AH322" s="193"/>
      <c r="AI322" s="193"/>
      <c r="AJ322" s="193"/>
      <c r="AK322" s="193"/>
      <c r="AL322" s="193"/>
      <c r="AM322" s="193"/>
      <c r="AN322" s="193"/>
      <c r="AO322" s="193"/>
      <c r="AP322" s="193"/>
      <c r="AQ322" s="193"/>
      <c r="AR322" s="193"/>
      <c r="AS322" s="193"/>
      <c r="AT322" s="193"/>
      <c r="AU322" s="193"/>
      <c r="AV322" s="193"/>
      <c r="AW322" s="193"/>
      <c r="AX322" s="193"/>
      <c r="AY322" s="193"/>
      <c r="AZ322" s="193"/>
      <c r="BA322" s="193"/>
      <c r="BB322" s="193"/>
      <c r="BC322" s="193"/>
      <c r="BD322" s="193"/>
      <c r="BE322" s="193"/>
      <c r="BF322" s="193"/>
      <c r="BG322" s="193"/>
      <c r="BH322" s="193"/>
      <c r="BI322" s="193"/>
    </row>
    <row r="323" spans="1:61">
      <c r="A323" s="193"/>
      <c r="B323" s="194"/>
      <c r="C323" s="195"/>
      <c r="D323" s="196"/>
      <c r="E323" s="196"/>
      <c r="F323" s="196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3"/>
      <c r="U323" s="193"/>
      <c r="V323" s="193"/>
      <c r="W323" s="193"/>
      <c r="X323" s="193"/>
      <c r="Y323" s="193"/>
      <c r="Z323" s="193"/>
      <c r="AA323" s="193"/>
      <c r="AB323" s="193"/>
      <c r="AC323" s="193"/>
      <c r="AD323" s="193"/>
      <c r="AE323" s="193"/>
      <c r="AF323" s="193"/>
      <c r="AG323" s="193"/>
      <c r="AH323" s="193"/>
      <c r="AI323" s="193"/>
      <c r="AJ323" s="193"/>
      <c r="AK323" s="193"/>
      <c r="AL323" s="193"/>
      <c r="AM323" s="193"/>
      <c r="AN323" s="193"/>
      <c r="AO323" s="193"/>
      <c r="AP323" s="193"/>
      <c r="AQ323" s="193"/>
      <c r="AR323" s="193"/>
      <c r="AS323" s="193"/>
      <c r="AT323" s="193"/>
      <c r="AU323" s="193"/>
      <c r="AV323" s="193"/>
      <c r="AW323" s="193"/>
      <c r="AX323" s="193"/>
      <c r="AY323" s="193"/>
      <c r="AZ323" s="193"/>
      <c r="BA323" s="193"/>
      <c r="BB323" s="193"/>
      <c r="BC323" s="193"/>
      <c r="BD323" s="193"/>
      <c r="BE323" s="193"/>
      <c r="BF323" s="193"/>
      <c r="BG323" s="193"/>
      <c r="BH323" s="193"/>
      <c r="BI323" s="193"/>
    </row>
    <row r="324" spans="1:61">
      <c r="A324" s="193"/>
      <c r="B324" s="194"/>
      <c r="C324" s="195"/>
      <c r="D324" s="196"/>
      <c r="E324" s="196"/>
      <c r="F324" s="196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3"/>
      <c r="U324" s="193"/>
      <c r="V324" s="193"/>
      <c r="W324" s="193"/>
      <c r="X324" s="193"/>
      <c r="Y324" s="193"/>
      <c r="Z324" s="193"/>
      <c r="AA324" s="193"/>
      <c r="AB324" s="193"/>
      <c r="AC324" s="193"/>
      <c r="AD324" s="193"/>
      <c r="AE324" s="193"/>
      <c r="AF324" s="193"/>
      <c r="AG324" s="193"/>
      <c r="AH324" s="193"/>
      <c r="AI324" s="193"/>
      <c r="AJ324" s="193"/>
      <c r="AK324" s="193"/>
      <c r="AL324" s="193"/>
      <c r="AM324" s="193"/>
      <c r="AN324" s="193"/>
      <c r="AO324" s="193"/>
      <c r="AP324" s="193"/>
      <c r="AQ324" s="193"/>
      <c r="AR324" s="193"/>
      <c r="AS324" s="193"/>
      <c r="AT324" s="193"/>
      <c r="AU324" s="193"/>
      <c r="AV324" s="193"/>
      <c r="AW324" s="193"/>
      <c r="AX324" s="193"/>
      <c r="AY324" s="193"/>
      <c r="AZ324" s="193"/>
      <c r="BA324" s="193"/>
      <c r="BB324" s="193"/>
      <c r="BC324" s="193"/>
      <c r="BD324" s="193"/>
      <c r="BE324" s="193"/>
      <c r="BF324" s="193"/>
      <c r="BG324" s="193"/>
      <c r="BH324" s="193"/>
      <c r="BI324" s="193"/>
    </row>
    <row r="325" spans="1:61">
      <c r="A325" s="193"/>
      <c r="B325" s="194"/>
      <c r="C325" s="195"/>
      <c r="D325" s="196"/>
      <c r="E325" s="196"/>
      <c r="F325" s="196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3"/>
      <c r="U325" s="193"/>
      <c r="V325" s="193"/>
      <c r="W325" s="193"/>
      <c r="X325" s="193"/>
      <c r="Y325" s="193"/>
      <c r="Z325" s="193"/>
      <c r="AA325" s="193"/>
      <c r="AB325" s="193"/>
      <c r="AC325" s="193"/>
      <c r="AD325" s="193"/>
      <c r="AE325" s="193"/>
      <c r="AF325" s="193"/>
      <c r="AG325" s="193"/>
      <c r="AH325" s="193"/>
      <c r="AI325" s="193"/>
      <c r="AJ325" s="193"/>
      <c r="AK325" s="193"/>
      <c r="AL325" s="193"/>
      <c r="AM325" s="193"/>
      <c r="AN325" s="193"/>
      <c r="AO325" s="193"/>
      <c r="AP325" s="193"/>
      <c r="AQ325" s="193"/>
      <c r="AR325" s="193"/>
      <c r="AS325" s="193"/>
      <c r="AT325" s="193"/>
      <c r="AU325" s="193"/>
      <c r="AV325" s="193"/>
      <c r="AW325" s="193"/>
      <c r="AX325" s="193"/>
      <c r="AY325" s="193"/>
      <c r="AZ325" s="193"/>
      <c r="BA325" s="193"/>
      <c r="BB325" s="193"/>
      <c r="BC325" s="193"/>
      <c r="BD325" s="193"/>
      <c r="BE325" s="193"/>
      <c r="BF325" s="193"/>
      <c r="BG325" s="193"/>
      <c r="BH325" s="193"/>
      <c r="BI325" s="193"/>
    </row>
    <row r="326" spans="1:61">
      <c r="A326" s="193"/>
      <c r="B326" s="194"/>
      <c r="C326" s="195"/>
      <c r="D326" s="196"/>
      <c r="E326" s="196"/>
      <c r="F326" s="196"/>
      <c r="G326" s="193"/>
      <c r="H326" s="193"/>
      <c r="I326" s="193"/>
      <c r="J326" s="193"/>
      <c r="K326" s="193"/>
      <c r="L326" s="193"/>
      <c r="M326" s="193"/>
      <c r="N326" s="193"/>
      <c r="O326" s="193"/>
      <c r="P326" s="193"/>
      <c r="Q326" s="193"/>
      <c r="R326" s="193"/>
      <c r="S326" s="193"/>
      <c r="T326" s="193"/>
      <c r="U326" s="193"/>
      <c r="V326" s="193"/>
      <c r="W326" s="193"/>
      <c r="X326" s="193"/>
      <c r="Y326" s="193"/>
      <c r="Z326" s="193"/>
      <c r="AA326" s="193"/>
      <c r="AB326" s="193"/>
      <c r="AC326" s="193"/>
      <c r="AD326" s="193"/>
      <c r="AE326" s="193"/>
      <c r="AF326" s="193"/>
      <c r="AG326" s="193"/>
      <c r="AH326" s="193"/>
      <c r="AI326" s="193"/>
      <c r="AJ326" s="193"/>
      <c r="AK326" s="193"/>
      <c r="AL326" s="193"/>
      <c r="AM326" s="193"/>
      <c r="AN326" s="193"/>
      <c r="AO326" s="193"/>
      <c r="AP326" s="193"/>
      <c r="AQ326" s="193"/>
      <c r="AR326" s="193"/>
      <c r="AS326" s="193"/>
      <c r="AT326" s="193"/>
      <c r="AU326" s="193"/>
      <c r="AV326" s="193"/>
      <c r="AW326" s="193"/>
      <c r="AX326" s="193"/>
      <c r="AY326" s="193"/>
      <c r="AZ326" s="193"/>
      <c r="BA326" s="193"/>
      <c r="BB326" s="193"/>
      <c r="BC326" s="193"/>
      <c r="BD326" s="193"/>
      <c r="BE326" s="193"/>
      <c r="BF326" s="193"/>
      <c r="BG326" s="193"/>
      <c r="BH326" s="193"/>
      <c r="BI326" s="193"/>
    </row>
    <row r="327" spans="1:61">
      <c r="A327" s="193"/>
      <c r="B327" s="194"/>
      <c r="C327" s="195"/>
      <c r="D327" s="196"/>
      <c r="E327" s="196"/>
      <c r="F327" s="196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3"/>
      <c r="U327" s="193"/>
      <c r="V327" s="193"/>
      <c r="W327" s="193"/>
      <c r="X327" s="193"/>
      <c r="Y327" s="193"/>
      <c r="Z327" s="193"/>
      <c r="AA327" s="193"/>
      <c r="AB327" s="193"/>
      <c r="AC327" s="193"/>
      <c r="AD327" s="193"/>
      <c r="AE327" s="193"/>
      <c r="AF327" s="193"/>
      <c r="AG327" s="193"/>
      <c r="AH327" s="193"/>
      <c r="AI327" s="193"/>
      <c r="AJ327" s="193"/>
      <c r="AK327" s="193"/>
      <c r="AL327" s="193"/>
      <c r="AM327" s="193"/>
      <c r="AN327" s="193"/>
      <c r="AO327" s="193"/>
      <c r="AP327" s="193"/>
      <c r="AQ327" s="193"/>
      <c r="AR327" s="193"/>
      <c r="AS327" s="193"/>
      <c r="AT327" s="193"/>
      <c r="AU327" s="193"/>
      <c r="AV327" s="193"/>
      <c r="AW327" s="193"/>
      <c r="AX327" s="193"/>
      <c r="AY327" s="193"/>
      <c r="AZ327" s="193"/>
      <c r="BA327" s="193"/>
      <c r="BB327" s="193"/>
      <c r="BC327" s="193"/>
      <c r="BD327" s="193"/>
      <c r="BE327" s="193"/>
      <c r="BF327" s="193"/>
      <c r="BG327" s="193"/>
      <c r="BH327" s="193"/>
      <c r="BI327" s="193"/>
    </row>
    <row r="328" spans="1:61">
      <c r="A328" s="193"/>
      <c r="B328" s="194"/>
      <c r="C328" s="195"/>
      <c r="D328" s="196"/>
      <c r="E328" s="196"/>
      <c r="F328" s="196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3"/>
      <c r="U328" s="193"/>
      <c r="V328" s="193"/>
      <c r="W328" s="193"/>
      <c r="X328" s="193"/>
      <c r="Y328" s="193"/>
      <c r="Z328" s="193"/>
      <c r="AA328" s="193"/>
      <c r="AB328" s="193"/>
      <c r="AC328" s="193"/>
      <c r="AD328" s="193"/>
      <c r="AE328" s="193"/>
      <c r="AF328" s="193"/>
      <c r="AG328" s="193"/>
      <c r="AH328" s="193"/>
      <c r="AI328" s="193"/>
      <c r="AJ328" s="193"/>
      <c r="AK328" s="193"/>
      <c r="AL328" s="193"/>
      <c r="AM328" s="193"/>
      <c r="AN328" s="193"/>
      <c r="AO328" s="193"/>
      <c r="AP328" s="193"/>
      <c r="AQ328" s="193"/>
      <c r="AR328" s="193"/>
      <c r="AS328" s="193"/>
      <c r="AT328" s="193"/>
      <c r="AU328" s="193"/>
      <c r="AV328" s="193"/>
      <c r="AW328" s="193"/>
      <c r="AX328" s="193"/>
      <c r="AY328" s="193"/>
      <c r="AZ328" s="193"/>
      <c r="BA328" s="193"/>
      <c r="BB328" s="193"/>
      <c r="BC328" s="193"/>
      <c r="BD328" s="193"/>
      <c r="BE328" s="193"/>
      <c r="BF328" s="193"/>
      <c r="BG328" s="193"/>
      <c r="BH328" s="193"/>
      <c r="BI328" s="193"/>
    </row>
    <row r="329" spans="1:61">
      <c r="A329" s="193"/>
      <c r="B329" s="194"/>
      <c r="C329" s="195"/>
      <c r="D329" s="196"/>
      <c r="E329" s="196"/>
      <c r="F329" s="196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3"/>
      <c r="U329" s="193"/>
      <c r="V329" s="193"/>
      <c r="W329" s="193"/>
      <c r="X329" s="193"/>
      <c r="Y329" s="193"/>
      <c r="Z329" s="193"/>
      <c r="AA329" s="193"/>
      <c r="AB329" s="193"/>
      <c r="AC329" s="193"/>
      <c r="AD329" s="193"/>
      <c r="AE329" s="193"/>
      <c r="AF329" s="193"/>
      <c r="AG329" s="193"/>
      <c r="AH329" s="193"/>
      <c r="AI329" s="193"/>
      <c r="AJ329" s="193"/>
      <c r="AK329" s="193"/>
      <c r="AL329" s="193"/>
      <c r="AM329" s="193"/>
      <c r="AN329" s="193"/>
      <c r="AO329" s="193"/>
      <c r="AP329" s="193"/>
      <c r="AQ329" s="193"/>
      <c r="AR329" s="193"/>
      <c r="AS329" s="193"/>
      <c r="AT329" s="193"/>
      <c r="AU329" s="193"/>
      <c r="AV329" s="193"/>
      <c r="AW329" s="193"/>
      <c r="AX329" s="193"/>
      <c r="AY329" s="193"/>
      <c r="AZ329" s="193"/>
      <c r="BA329" s="193"/>
      <c r="BB329" s="193"/>
      <c r="BC329" s="193"/>
      <c r="BD329" s="193"/>
      <c r="BE329" s="193"/>
      <c r="BF329" s="193"/>
      <c r="BG329" s="193"/>
      <c r="BH329" s="193"/>
      <c r="BI329" s="193"/>
    </row>
    <row r="330" spans="1:61">
      <c r="A330" s="193"/>
      <c r="B330" s="194"/>
      <c r="C330" s="195"/>
      <c r="D330" s="196"/>
      <c r="E330" s="196"/>
      <c r="F330" s="196"/>
      <c r="G330" s="193"/>
      <c r="H330" s="193"/>
      <c r="I330" s="193"/>
      <c r="J330" s="193"/>
      <c r="K330" s="193"/>
      <c r="L330" s="193"/>
      <c r="M330" s="193"/>
      <c r="N330" s="193"/>
      <c r="O330" s="193"/>
      <c r="P330" s="193"/>
      <c r="Q330" s="193"/>
      <c r="R330" s="193"/>
      <c r="S330" s="193"/>
      <c r="T330" s="193"/>
      <c r="U330" s="193"/>
      <c r="V330" s="193"/>
      <c r="W330" s="193"/>
      <c r="X330" s="193"/>
      <c r="Y330" s="193"/>
      <c r="Z330" s="193"/>
      <c r="AA330" s="193"/>
      <c r="AB330" s="193"/>
      <c r="AC330" s="193"/>
      <c r="AD330" s="193"/>
      <c r="AE330" s="193"/>
      <c r="AF330" s="193"/>
      <c r="AG330" s="193"/>
      <c r="AH330" s="193"/>
      <c r="AI330" s="193"/>
      <c r="AJ330" s="193"/>
      <c r="AK330" s="193"/>
      <c r="AL330" s="193"/>
      <c r="AM330" s="193"/>
      <c r="AN330" s="193"/>
      <c r="AO330" s="193"/>
      <c r="AP330" s="193"/>
      <c r="AQ330" s="193"/>
      <c r="AR330" s="193"/>
      <c r="AS330" s="193"/>
      <c r="AT330" s="193"/>
      <c r="AU330" s="193"/>
      <c r="AV330" s="193"/>
      <c r="AW330" s="193"/>
      <c r="AX330" s="193"/>
      <c r="AY330" s="193"/>
      <c r="AZ330" s="193"/>
      <c r="BA330" s="193"/>
      <c r="BB330" s="193"/>
      <c r="BC330" s="193"/>
      <c r="BD330" s="193"/>
      <c r="BE330" s="193"/>
      <c r="BF330" s="193"/>
      <c r="BG330" s="193"/>
      <c r="BH330" s="193"/>
      <c r="BI330" s="193"/>
    </row>
    <row r="331" spans="1:61">
      <c r="A331" s="193"/>
      <c r="B331" s="194"/>
      <c r="C331" s="195"/>
      <c r="D331" s="196"/>
      <c r="E331" s="196"/>
      <c r="F331" s="196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3"/>
      <c r="AD331" s="193"/>
      <c r="AE331" s="193"/>
      <c r="AF331" s="193"/>
      <c r="AG331" s="193"/>
      <c r="AH331" s="193"/>
      <c r="AI331" s="193"/>
      <c r="AJ331" s="193"/>
      <c r="AK331" s="193"/>
      <c r="AL331" s="193"/>
      <c r="AM331" s="193"/>
      <c r="AN331" s="193"/>
      <c r="AO331" s="193"/>
      <c r="AP331" s="193"/>
      <c r="AQ331" s="193"/>
      <c r="AR331" s="193"/>
      <c r="AS331" s="193"/>
      <c r="AT331" s="193"/>
      <c r="AU331" s="193"/>
      <c r="AV331" s="193"/>
      <c r="AW331" s="193"/>
      <c r="AX331" s="193"/>
      <c r="AY331" s="193"/>
      <c r="AZ331" s="193"/>
      <c r="BA331" s="193"/>
      <c r="BB331" s="193"/>
      <c r="BC331" s="193"/>
      <c r="BD331" s="193"/>
      <c r="BE331" s="193"/>
      <c r="BF331" s="193"/>
      <c r="BG331" s="193"/>
      <c r="BH331" s="193"/>
      <c r="BI331" s="193"/>
    </row>
    <row r="332" spans="1:61">
      <c r="A332" s="193"/>
      <c r="B332" s="194"/>
      <c r="C332" s="195"/>
      <c r="D332" s="196"/>
      <c r="E332" s="196"/>
      <c r="F332" s="196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3"/>
      <c r="U332" s="193"/>
      <c r="V332" s="193"/>
      <c r="W332" s="193"/>
      <c r="X332" s="193"/>
      <c r="Y332" s="193"/>
      <c r="Z332" s="193"/>
      <c r="AA332" s="193"/>
      <c r="AB332" s="193"/>
      <c r="AC332" s="193"/>
      <c r="AD332" s="193"/>
      <c r="AE332" s="193"/>
      <c r="AF332" s="193"/>
      <c r="AG332" s="193"/>
      <c r="AH332" s="193"/>
      <c r="AI332" s="193"/>
      <c r="AJ332" s="193"/>
      <c r="AK332" s="193"/>
      <c r="AL332" s="193"/>
      <c r="AM332" s="193"/>
      <c r="AN332" s="193"/>
      <c r="AO332" s="193"/>
      <c r="AP332" s="193"/>
      <c r="AQ332" s="193"/>
      <c r="AR332" s="193"/>
      <c r="AS332" s="193"/>
      <c r="AT332" s="193"/>
      <c r="AU332" s="193"/>
      <c r="AV332" s="193"/>
      <c r="AW332" s="193"/>
      <c r="AX332" s="193"/>
      <c r="AY332" s="193"/>
      <c r="AZ332" s="193"/>
      <c r="BA332" s="193"/>
      <c r="BB332" s="193"/>
      <c r="BC332" s="193"/>
      <c r="BD332" s="193"/>
      <c r="BE332" s="193"/>
      <c r="BF332" s="193"/>
      <c r="BG332" s="193"/>
      <c r="BH332" s="193"/>
      <c r="BI332" s="193"/>
    </row>
    <row r="333" spans="1:61">
      <c r="A333" s="193"/>
      <c r="B333" s="194"/>
      <c r="C333" s="195"/>
      <c r="D333" s="196"/>
      <c r="E333" s="196"/>
      <c r="F333" s="196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3"/>
      <c r="U333" s="193"/>
      <c r="V333" s="193"/>
      <c r="W333" s="193"/>
      <c r="X333" s="193"/>
      <c r="Y333" s="193"/>
      <c r="Z333" s="193"/>
      <c r="AA333" s="193"/>
      <c r="AB333" s="193"/>
      <c r="AC333" s="193"/>
      <c r="AD333" s="193"/>
      <c r="AE333" s="193"/>
      <c r="AF333" s="193"/>
      <c r="AG333" s="193"/>
      <c r="AH333" s="193"/>
      <c r="AI333" s="193"/>
      <c r="AJ333" s="193"/>
      <c r="AK333" s="193"/>
      <c r="AL333" s="193"/>
      <c r="AM333" s="193"/>
      <c r="AN333" s="193"/>
      <c r="AO333" s="193"/>
      <c r="AP333" s="193"/>
      <c r="AQ333" s="193"/>
      <c r="AR333" s="193"/>
      <c r="AS333" s="193"/>
      <c r="AT333" s="193"/>
      <c r="AU333" s="193"/>
      <c r="AV333" s="193"/>
      <c r="AW333" s="193"/>
      <c r="AX333" s="193"/>
      <c r="AY333" s="193"/>
      <c r="AZ333" s="193"/>
      <c r="BA333" s="193"/>
      <c r="BB333" s="193"/>
      <c r="BC333" s="193"/>
      <c r="BD333" s="193"/>
      <c r="BE333" s="193"/>
      <c r="BF333" s="193"/>
      <c r="BG333" s="193"/>
      <c r="BH333" s="193"/>
      <c r="BI333" s="193"/>
    </row>
    <row r="334" spans="1:61">
      <c r="A334" s="193"/>
      <c r="B334" s="194"/>
      <c r="C334" s="195"/>
      <c r="D334" s="196"/>
      <c r="E334" s="196"/>
      <c r="F334" s="196"/>
      <c r="G334" s="193"/>
      <c r="H334" s="193"/>
      <c r="I334" s="193"/>
      <c r="J334" s="193"/>
      <c r="K334" s="193"/>
      <c r="L334" s="193"/>
      <c r="M334" s="193"/>
      <c r="N334" s="193"/>
      <c r="O334" s="193"/>
      <c r="P334" s="193"/>
      <c r="Q334" s="193"/>
      <c r="R334" s="193"/>
      <c r="S334" s="193"/>
      <c r="T334" s="193"/>
      <c r="U334" s="193"/>
      <c r="V334" s="193"/>
      <c r="W334" s="193"/>
      <c r="X334" s="193"/>
      <c r="Y334" s="193"/>
      <c r="Z334" s="193"/>
      <c r="AA334" s="193"/>
      <c r="AB334" s="193"/>
      <c r="AC334" s="193"/>
      <c r="AD334" s="193"/>
      <c r="AE334" s="193"/>
      <c r="AF334" s="193"/>
      <c r="AG334" s="193"/>
      <c r="AH334" s="193"/>
      <c r="AI334" s="193"/>
      <c r="AJ334" s="193"/>
      <c r="AK334" s="193"/>
      <c r="AL334" s="193"/>
      <c r="AM334" s="193"/>
      <c r="AN334" s="193"/>
      <c r="AO334" s="193"/>
      <c r="AP334" s="193"/>
      <c r="AQ334" s="193"/>
      <c r="AR334" s="193"/>
      <c r="AS334" s="193"/>
      <c r="AT334" s="193"/>
      <c r="AU334" s="193"/>
      <c r="AV334" s="193"/>
      <c r="AW334" s="193"/>
      <c r="AX334" s="193"/>
      <c r="AY334" s="193"/>
      <c r="AZ334" s="193"/>
      <c r="BA334" s="193"/>
      <c r="BB334" s="193"/>
      <c r="BC334" s="193"/>
      <c r="BD334" s="193"/>
      <c r="BE334" s="193"/>
      <c r="BF334" s="193"/>
      <c r="BG334" s="193"/>
      <c r="BH334" s="193"/>
      <c r="BI334" s="193"/>
    </row>
    <row r="335" spans="1:61">
      <c r="A335" s="193"/>
      <c r="B335" s="194"/>
      <c r="C335" s="195"/>
      <c r="D335" s="196"/>
      <c r="E335" s="196"/>
      <c r="F335" s="196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3"/>
      <c r="U335" s="193"/>
      <c r="V335" s="193"/>
      <c r="W335" s="193"/>
      <c r="X335" s="193"/>
      <c r="Y335" s="193"/>
      <c r="Z335" s="193"/>
      <c r="AA335" s="193"/>
      <c r="AB335" s="193"/>
      <c r="AC335" s="193"/>
      <c r="AD335" s="193"/>
      <c r="AE335" s="193"/>
      <c r="AF335" s="193"/>
      <c r="AG335" s="193"/>
      <c r="AH335" s="193"/>
      <c r="AI335" s="193"/>
      <c r="AJ335" s="193"/>
      <c r="AK335" s="193"/>
      <c r="AL335" s="193"/>
      <c r="AM335" s="193"/>
      <c r="AN335" s="193"/>
      <c r="AO335" s="193"/>
      <c r="AP335" s="193"/>
      <c r="AQ335" s="193"/>
      <c r="AR335" s="193"/>
      <c r="AS335" s="193"/>
      <c r="AT335" s="193"/>
      <c r="AU335" s="193"/>
      <c r="AV335" s="193"/>
      <c r="AW335" s="193"/>
      <c r="AX335" s="193"/>
      <c r="AY335" s="193"/>
      <c r="AZ335" s="193"/>
      <c r="BA335" s="193"/>
      <c r="BB335" s="193"/>
      <c r="BC335" s="193"/>
      <c r="BD335" s="193"/>
      <c r="BE335" s="193"/>
      <c r="BF335" s="193"/>
      <c r="BG335" s="193"/>
      <c r="BH335" s="193"/>
      <c r="BI335" s="193"/>
    </row>
    <row r="336" spans="1:61">
      <c r="A336" s="193"/>
      <c r="B336" s="194"/>
      <c r="C336" s="195"/>
      <c r="D336" s="196"/>
      <c r="E336" s="196"/>
      <c r="F336" s="196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3"/>
      <c r="U336" s="193"/>
      <c r="V336" s="193"/>
      <c r="W336" s="193"/>
      <c r="X336" s="193"/>
      <c r="Y336" s="193"/>
      <c r="Z336" s="193"/>
      <c r="AA336" s="193"/>
      <c r="AB336" s="193"/>
      <c r="AC336" s="193"/>
      <c r="AD336" s="193"/>
      <c r="AE336" s="193"/>
      <c r="AF336" s="193"/>
      <c r="AG336" s="193"/>
      <c r="AH336" s="193"/>
      <c r="AI336" s="193"/>
      <c r="AJ336" s="193"/>
      <c r="AK336" s="193"/>
      <c r="AL336" s="193"/>
      <c r="AM336" s="193"/>
      <c r="AN336" s="193"/>
      <c r="AO336" s="193"/>
      <c r="AP336" s="193"/>
      <c r="AQ336" s="193"/>
      <c r="AR336" s="193"/>
      <c r="AS336" s="193"/>
      <c r="AT336" s="193"/>
      <c r="AU336" s="193"/>
      <c r="AV336" s="193"/>
      <c r="AW336" s="193"/>
      <c r="AX336" s="193"/>
      <c r="AY336" s="193"/>
      <c r="AZ336" s="193"/>
      <c r="BA336" s="193"/>
      <c r="BB336" s="193"/>
      <c r="BC336" s="193"/>
      <c r="BD336" s="193"/>
      <c r="BE336" s="193"/>
      <c r="BF336" s="193"/>
      <c r="BG336" s="193"/>
      <c r="BH336" s="193"/>
      <c r="BI336" s="193"/>
    </row>
    <row r="337" spans="1:61">
      <c r="A337" s="193"/>
      <c r="B337" s="194"/>
      <c r="C337" s="195"/>
      <c r="D337" s="196"/>
      <c r="E337" s="196"/>
      <c r="F337" s="196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3"/>
      <c r="U337" s="193"/>
      <c r="V337" s="193"/>
      <c r="W337" s="193"/>
      <c r="X337" s="193"/>
      <c r="Y337" s="193"/>
      <c r="Z337" s="193"/>
      <c r="AA337" s="193"/>
      <c r="AB337" s="193"/>
      <c r="AC337" s="193"/>
      <c r="AD337" s="193"/>
      <c r="AE337" s="193"/>
      <c r="AF337" s="193"/>
      <c r="AG337" s="193"/>
      <c r="AH337" s="193"/>
      <c r="AI337" s="193"/>
      <c r="AJ337" s="193"/>
      <c r="AK337" s="193"/>
      <c r="AL337" s="193"/>
      <c r="AM337" s="193"/>
      <c r="AN337" s="193"/>
      <c r="AO337" s="193"/>
      <c r="AP337" s="193"/>
      <c r="AQ337" s="193"/>
      <c r="AR337" s="193"/>
      <c r="AS337" s="193"/>
      <c r="AT337" s="193"/>
      <c r="AU337" s="193"/>
      <c r="AV337" s="193"/>
      <c r="AW337" s="193"/>
      <c r="AX337" s="193"/>
      <c r="AY337" s="193"/>
      <c r="AZ337" s="193"/>
      <c r="BA337" s="193"/>
      <c r="BB337" s="193"/>
      <c r="BC337" s="193"/>
      <c r="BD337" s="193"/>
      <c r="BE337" s="193"/>
      <c r="BF337" s="193"/>
      <c r="BG337" s="193"/>
      <c r="BH337" s="193"/>
      <c r="BI337" s="193"/>
    </row>
    <row r="338" spans="1:61">
      <c r="A338" s="193"/>
      <c r="B338" s="194"/>
      <c r="C338" s="195"/>
      <c r="D338" s="196"/>
      <c r="E338" s="196"/>
      <c r="F338" s="196"/>
      <c r="G338" s="193"/>
      <c r="H338" s="193"/>
      <c r="I338" s="193"/>
      <c r="J338" s="193"/>
      <c r="K338" s="193"/>
      <c r="L338" s="193"/>
      <c r="M338" s="193"/>
      <c r="N338" s="193"/>
      <c r="O338" s="193"/>
      <c r="P338" s="193"/>
      <c r="Q338" s="193"/>
      <c r="R338" s="193"/>
      <c r="S338" s="193"/>
      <c r="T338" s="193"/>
      <c r="U338" s="193"/>
      <c r="V338" s="193"/>
      <c r="W338" s="193"/>
      <c r="X338" s="193"/>
      <c r="Y338" s="193"/>
      <c r="Z338" s="193"/>
      <c r="AA338" s="193"/>
      <c r="AB338" s="193"/>
      <c r="AC338" s="193"/>
      <c r="AD338" s="193"/>
      <c r="AE338" s="193"/>
      <c r="AF338" s="193"/>
      <c r="AG338" s="193"/>
      <c r="AH338" s="193"/>
      <c r="AI338" s="193"/>
      <c r="AJ338" s="193"/>
      <c r="AK338" s="193"/>
      <c r="AL338" s="193"/>
      <c r="AM338" s="193"/>
      <c r="AN338" s="193"/>
      <c r="AO338" s="193"/>
      <c r="AP338" s="193"/>
      <c r="AQ338" s="193"/>
      <c r="AR338" s="193"/>
      <c r="AS338" s="193"/>
      <c r="AT338" s="193"/>
      <c r="AU338" s="193"/>
      <c r="AV338" s="193"/>
      <c r="AW338" s="193"/>
      <c r="AX338" s="193"/>
      <c r="AY338" s="193"/>
      <c r="AZ338" s="193"/>
      <c r="BA338" s="193"/>
      <c r="BB338" s="193"/>
      <c r="BC338" s="193"/>
      <c r="BD338" s="193"/>
      <c r="BE338" s="193"/>
      <c r="BF338" s="193"/>
      <c r="BG338" s="193"/>
      <c r="BH338" s="193"/>
      <c r="BI338" s="193"/>
    </row>
    <row r="339" spans="1:61">
      <c r="A339" s="193"/>
      <c r="B339" s="194"/>
      <c r="C339" s="195"/>
      <c r="D339" s="196"/>
      <c r="E339" s="196"/>
      <c r="F339" s="196"/>
      <c r="G339" s="193"/>
      <c r="H339" s="193"/>
      <c r="I339" s="193"/>
      <c r="J339" s="193"/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  <c r="AA339" s="193"/>
      <c r="AB339" s="193"/>
      <c r="AC339" s="193"/>
      <c r="AD339" s="193"/>
      <c r="AE339" s="193"/>
      <c r="AF339" s="193"/>
      <c r="AG339" s="193"/>
      <c r="AH339" s="193"/>
      <c r="AI339" s="193"/>
      <c r="AJ339" s="193"/>
      <c r="AK339" s="193"/>
      <c r="AL339" s="193"/>
      <c r="AM339" s="193"/>
      <c r="AN339" s="193"/>
      <c r="AO339" s="193"/>
      <c r="AP339" s="193"/>
      <c r="AQ339" s="193"/>
      <c r="AR339" s="193"/>
      <c r="AS339" s="193"/>
      <c r="AT339" s="193"/>
      <c r="AU339" s="193"/>
      <c r="AV339" s="193"/>
      <c r="AW339" s="193"/>
      <c r="AX339" s="193"/>
      <c r="AY339" s="193"/>
      <c r="AZ339" s="193"/>
      <c r="BA339" s="193"/>
      <c r="BB339" s="193"/>
      <c r="BC339" s="193"/>
      <c r="BD339" s="193"/>
      <c r="BE339" s="193"/>
      <c r="BF339" s="193"/>
      <c r="BG339" s="193"/>
      <c r="BH339" s="193"/>
      <c r="BI339" s="193"/>
    </row>
    <row r="340" spans="1:61">
      <c r="A340" s="193"/>
      <c r="B340" s="194"/>
      <c r="C340" s="195"/>
      <c r="D340" s="196"/>
      <c r="E340" s="196"/>
      <c r="F340" s="196"/>
      <c r="G340" s="193"/>
      <c r="H340" s="193"/>
      <c r="I340" s="193"/>
      <c r="J340" s="193"/>
      <c r="K340" s="193"/>
      <c r="L340" s="193"/>
      <c r="M340" s="193"/>
      <c r="N340" s="193"/>
      <c r="O340" s="193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  <c r="AA340" s="193"/>
      <c r="AB340" s="193"/>
      <c r="AC340" s="193"/>
      <c r="AD340" s="193"/>
      <c r="AE340" s="193"/>
      <c r="AF340" s="193"/>
      <c r="AG340" s="193"/>
      <c r="AH340" s="193"/>
      <c r="AI340" s="193"/>
      <c r="AJ340" s="193"/>
      <c r="AK340" s="193"/>
      <c r="AL340" s="193"/>
      <c r="AM340" s="193"/>
      <c r="AN340" s="193"/>
      <c r="AO340" s="193"/>
      <c r="AP340" s="193"/>
      <c r="AQ340" s="193"/>
      <c r="AR340" s="193"/>
      <c r="AS340" s="193"/>
      <c r="AT340" s="193"/>
      <c r="AU340" s="193"/>
      <c r="AV340" s="193"/>
      <c r="AW340" s="193"/>
      <c r="AX340" s="193"/>
      <c r="AY340" s="193"/>
      <c r="AZ340" s="193"/>
      <c r="BA340" s="193"/>
      <c r="BB340" s="193"/>
      <c r="BC340" s="193"/>
      <c r="BD340" s="193"/>
      <c r="BE340" s="193"/>
      <c r="BF340" s="193"/>
      <c r="BG340" s="193"/>
      <c r="BH340" s="193"/>
      <c r="BI340" s="193"/>
    </row>
    <row r="341" spans="1:61">
      <c r="A341" s="193"/>
      <c r="B341" s="194"/>
      <c r="C341" s="195"/>
      <c r="D341" s="196"/>
      <c r="E341" s="196"/>
      <c r="F341" s="196"/>
      <c r="G341" s="193"/>
      <c r="H341" s="193"/>
      <c r="I341" s="193"/>
      <c r="J341" s="193"/>
      <c r="K341" s="193"/>
      <c r="L341" s="193"/>
      <c r="M341" s="193"/>
      <c r="N341" s="193"/>
      <c r="O341" s="193"/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  <c r="AA341" s="193"/>
      <c r="AB341" s="193"/>
      <c r="AC341" s="193"/>
      <c r="AD341" s="193"/>
      <c r="AE341" s="193"/>
      <c r="AF341" s="193"/>
      <c r="AG341" s="193"/>
      <c r="AH341" s="193"/>
      <c r="AI341" s="193"/>
      <c r="AJ341" s="193"/>
      <c r="AK341" s="193"/>
      <c r="AL341" s="193"/>
      <c r="AM341" s="193"/>
      <c r="AN341" s="193"/>
      <c r="AO341" s="193"/>
      <c r="AP341" s="193"/>
      <c r="AQ341" s="193"/>
      <c r="AR341" s="193"/>
      <c r="AS341" s="193"/>
      <c r="AT341" s="193"/>
      <c r="AU341" s="193"/>
      <c r="AV341" s="193"/>
      <c r="AW341" s="193"/>
      <c r="AX341" s="193"/>
      <c r="AY341" s="193"/>
      <c r="AZ341" s="193"/>
      <c r="BA341" s="193"/>
      <c r="BB341" s="193"/>
      <c r="BC341" s="193"/>
      <c r="BD341" s="193"/>
      <c r="BE341" s="193"/>
      <c r="BF341" s="193"/>
      <c r="BG341" s="193"/>
      <c r="BH341" s="193"/>
      <c r="BI341" s="193"/>
    </row>
    <row r="342" spans="1:61">
      <c r="A342" s="193"/>
      <c r="B342" s="194"/>
      <c r="C342" s="195"/>
      <c r="D342" s="196"/>
      <c r="E342" s="196"/>
      <c r="F342" s="196"/>
      <c r="G342" s="193"/>
      <c r="H342" s="193"/>
      <c r="I342" s="193"/>
      <c r="J342" s="193"/>
      <c r="K342" s="193"/>
      <c r="L342" s="193"/>
      <c r="M342" s="193"/>
      <c r="N342" s="193"/>
      <c r="O342" s="193"/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  <c r="AA342" s="193"/>
      <c r="AB342" s="193"/>
      <c r="AC342" s="193"/>
      <c r="AD342" s="193"/>
      <c r="AE342" s="193"/>
      <c r="AF342" s="193"/>
      <c r="AG342" s="193"/>
      <c r="AH342" s="193"/>
      <c r="AI342" s="193"/>
      <c r="AJ342" s="193"/>
      <c r="AK342" s="193"/>
      <c r="AL342" s="193"/>
      <c r="AM342" s="193"/>
      <c r="AN342" s="193"/>
      <c r="AO342" s="193"/>
      <c r="AP342" s="193"/>
      <c r="AQ342" s="193"/>
      <c r="AR342" s="193"/>
      <c r="AS342" s="193"/>
      <c r="AT342" s="193"/>
      <c r="AU342" s="193"/>
      <c r="AV342" s="193"/>
      <c r="AW342" s="193"/>
      <c r="AX342" s="193"/>
      <c r="AY342" s="193"/>
      <c r="AZ342" s="193"/>
      <c r="BA342" s="193"/>
      <c r="BB342" s="193"/>
      <c r="BC342" s="193"/>
      <c r="BD342" s="193"/>
      <c r="BE342" s="193"/>
      <c r="BF342" s="193"/>
      <c r="BG342" s="193"/>
      <c r="BH342" s="193"/>
      <c r="BI342" s="193"/>
    </row>
    <row r="343" spans="1:61">
      <c r="A343" s="193"/>
      <c r="B343" s="194"/>
      <c r="C343" s="195"/>
      <c r="D343" s="196"/>
      <c r="E343" s="196"/>
      <c r="F343" s="196"/>
      <c r="G343" s="193"/>
      <c r="H343" s="193"/>
      <c r="I343" s="193"/>
      <c r="J343" s="193"/>
      <c r="K343" s="193"/>
      <c r="L343" s="193"/>
      <c r="M343" s="193"/>
      <c r="N343" s="193"/>
      <c r="O343" s="193"/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  <c r="AA343" s="193"/>
      <c r="AB343" s="193"/>
      <c r="AC343" s="193"/>
      <c r="AD343" s="193"/>
      <c r="AE343" s="193"/>
      <c r="AF343" s="193"/>
      <c r="AG343" s="193"/>
      <c r="AH343" s="193"/>
      <c r="AI343" s="193"/>
      <c r="AJ343" s="193"/>
      <c r="AK343" s="193"/>
      <c r="AL343" s="193"/>
      <c r="AM343" s="193"/>
      <c r="AN343" s="193"/>
      <c r="AO343" s="193"/>
      <c r="AP343" s="193"/>
      <c r="AQ343" s="193"/>
      <c r="AR343" s="193"/>
      <c r="AS343" s="193"/>
      <c r="AT343" s="193"/>
      <c r="AU343" s="193"/>
      <c r="AV343" s="193"/>
      <c r="AW343" s="193"/>
      <c r="AX343" s="193"/>
      <c r="AY343" s="193"/>
      <c r="AZ343" s="193"/>
      <c r="BA343" s="193"/>
      <c r="BB343" s="193"/>
      <c r="BC343" s="193"/>
      <c r="BD343" s="193"/>
      <c r="BE343" s="193"/>
      <c r="BF343" s="193"/>
      <c r="BG343" s="193"/>
      <c r="BH343" s="193"/>
      <c r="BI343" s="193"/>
    </row>
    <row r="344" spans="1:61">
      <c r="A344" s="193"/>
      <c r="B344" s="194"/>
      <c r="C344" s="195"/>
      <c r="D344" s="196"/>
      <c r="E344" s="196"/>
      <c r="F344" s="196"/>
      <c r="G344" s="193"/>
      <c r="H344" s="193"/>
      <c r="I344" s="193"/>
      <c r="J344" s="193"/>
      <c r="K344" s="193"/>
      <c r="L344" s="193"/>
      <c r="M344" s="193"/>
      <c r="N344" s="193"/>
      <c r="O344" s="193"/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  <c r="AA344" s="193"/>
      <c r="AB344" s="193"/>
      <c r="AC344" s="193"/>
      <c r="AD344" s="193"/>
      <c r="AE344" s="193"/>
      <c r="AF344" s="193"/>
      <c r="AG344" s="193"/>
      <c r="AH344" s="193"/>
      <c r="AI344" s="193"/>
      <c r="AJ344" s="193"/>
      <c r="AK344" s="193"/>
      <c r="AL344" s="193"/>
      <c r="AM344" s="193"/>
      <c r="AN344" s="193"/>
      <c r="AO344" s="193"/>
      <c r="AP344" s="193"/>
      <c r="AQ344" s="193"/>
      <c r="AR344" s="193"/>
      <c r="AS344" s="193"/>
      <c r="AT344" s="193"/>
      <c r="AU344" s="193"/>
      <c r="AV344" s="193"/>
      <c r="AW344" s="193"/>
      <c r="AX344" s="193"/>
      <c r="AY344" s="193"/>
      <c r="AZ344" s="193"/>
      <c r="BA344" s="193"/>
      <c r="BB344" s="193"/>
      <c r="BC344" s="193"/>
      <c r="BD344" s="193"/>
      <c r="BE344" s="193"/>
      <c r="BF344" s="193"/>
      <c r="BG344" s="193"/>
      <c r="BH344" s="193"/>
      <c r="BI344" s="193"/>
    </row>
    <row r="345" spans="1:61">
      <c r="A345" s="193"/>
      <c r="B345" s="194"/>
      <c r="C345" s="195"/>
      <c r="D345" s="196"/>
      <c r="E345" s="196"/>
      <c r="F345" s="196"/>
      <c r="G345" s="193"/>
      <c r="H345" s="193"/>
      <c r="I345" s="193"/>
      <c r="J345" s="193"/>
      <c r="K345" s="193"/>
      <c r="L345" s="193"/>
      <c r="M345" s="193"/>
      <c r="N345" s="193"/>
      <c r="O345" s="193"/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  <c r="AA345" s="193"/>
      <c r="AB345" s="193"/>
      <c r="AC345" s="193"/>
      <c r="AD345" s="193"/>
      <c r="AE345" s="193"/>
      <c r="AF345" s="193"/>
      <c r="AG345" s="193"/>
      <c r="AH345" s="193"/>
      <c r="AI345" s="193"/>
      <c r="AJ345" s="193"/>
      <c r="AK345" s="193"/>
      <c r="AL345" s="193"/>
      <c r="AM345" s="193"/>
      <c r="AN345" s="193"/>
      <c r="AO345" s="193"/>
      <c r="AP345" s="193"/>
      <c r="AQ345" s="193"/>
      <c r="AR345" s="193"/>
      <c r="AS345" s="193"/>
      <c r="AT345" s="193"/>
      <c r="AU345" s="193"/>
      <c r="AV345" s="193"/>
      <c r="AW345" s="193"/>
      <c r="AX345" s="193"/>
      <c r="AY345" s="193"/>
      <c r="AZ345" s="193"/>
      <c r="BA345" s="193"/>
      <c r="BB345" s="193"/>
      <c r="BC345" s="193"/>
      <c r="BD345" s="193"/>
      <c r="BE345" s="193"/>
      <c r="BF345" s="193"/>
      <c r="BG345" s="193"/>
      <c r="BH345" s="193"/>
      <c r="BI345" s="193"/>
    </row>
    <row r="346" spans="1:61">
      <c r="A346" s="193"/>
      <c r="B346" s="194"/>
      <c r="C346" s="195"/>
      <c r="D346" s="196"/>
      <c r="E346" s="196"/>
      <c r="F346" s="196"/>
      <c r="G346" s="193"/>
      <c r="H346" s="193"/>
      <c r="I346" s="193"/>
      <c r="J346" s="193"/>
      <c r="K346" s="193"/>
      <c r="L346" s="193"/>
      <c r="M346" s="193"/>
      <c r="N346" s="193"/>
      <c r="O346" s="193"/>
      <c r="P346" s="193"/>
      <c r="Q346" s="193"/>
      <c r="R346" s="193"/>
      <c r="S346" s="193"/>
      <c r="T346" s="193"/>
      <c r="U346" s="193"/>
      <c r="V346" s="193"/>
      <c r="W346" s="193"/>
      <c r="X346" s="193"/>
      <c r="Y346" s="193"/>
      <c r="Z346" s="193"/>
      <c r="AA346" s="193"/>
      <c r="AB346" s="193"/>
      <c r="AC346" s="193"/>
      <c r="AD346" s="193"/>
      <c r="AE346" s="193"/>
      <c r="AF346" s="193"/>
      <c r="AG346" s="193"/>
      <c r="AH346" s="193"/>
      <c r="AI346" s="193"/>
      <c r="AJ346" s="193"/>
      <c r="AK346" s="193"/>
      <c r="AL346" s="193"/>
      <c r="AM346" s="193"/>
      <c r="AN346" s="193"/>
      <c r="AO346" s="193"/>
      <c r="AP346" s="193"/>
      <c r="AQ346" s="193"/>
      <c r="AR346" s="193"/>
      <c r="AS346" s="193"/>
      <c r="AT346" s="193"/>
      <c r="AU346" s="193"/>
      <c r="AV346" s="193"/>
      <c r="AW346" s="193"/>
      <c r="AX346" s="193"/>
      <c r="AY346" s="193"/>
      <c r="AZ346" s="193"/>
      <c r="BA346" s="193"/>
      <c r="BB346" s="193"/>
      <c r="BC346" s="193"/>
      <c r="BD346" s="193"/>
      <c r="BE346" s="193"/>
      <c r="BF346" s="193"/>
      <c r="BG346" s="193"/>
      <c r="BH346" s="193"/>
      <c r="BI346" s="193"/>
    </row>
    <row r="347" spans="1:61">
      <c r="A347" s="193"/>
      <c r="B347" s="194"/>
      <c r="C347" s="195"/>
      <c r="D347" s="196"/>
      <c r="E347" s="196"/>
      <c r="F347" s="196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  <c r="AF347" s="193"/>
      <c r="AG347" s="193"/>
      <c r="AH347" s="193"/>
      <c r="AI347" s="193"/>
      <c r="AJ347" s="193"/>
      <c r="AK347" s="193"/>
      <c r="AL347" s="193"/>
      <c r="AM347" s="193"/>
      <c r="AN347" s="193"/>
      <c r="AO347" s="193"/>
      <c r="AP347" s="193"/>
      <c r="AQ347" s="193"/>
      <c r="AR347" s="193"/>
      <c r="AS347" s="193"/>
      <c r="AT347" s="193"/>
      <c r="AU347" s="193"/>
      <c r="AV347" s="193"/>
      <c r="AW347" s="193"/>
      <c r="AX347" s="193"/>
      <c r="AY347" s="193"/>
      <c r="AZ347" s="193"/>
      <c r="BA347" s="193"/>
      <c r="BB347" s="193"/>
      <c r="BC347" s="193"/>
      <c r="BD347" s="193"/>
      <c r="BE347" s="193"/>
      <c r="BF347" s="193"/>
      <c r="BG347" s="193"/>
      <c r="BH347" s="193"/>
      <c r="BI347" s="193"/>
    </row>
    <row r="348" spans="1:61">
      <c r="A348" s="193"/>
      <c r="B348" s="194"/>
      <c r="C348" s="195"/>
      <c r="D348" s="196"/>
      <c r="E348" s="196"/>
      <c r="F348" s="196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  <c r="AA348" s="193"/>
      <c r="AB348" s="193"/>
      <c r="AC348" s="193"/>
      <c r="AD348" s="193"/>
      <c r="AE348" s="193"/>
      <c r="AF348" s="193"/>
      <c r="AG348" s="193"/>
      <c r="AH348" s="193"/>
      <c r="AI348" s="193"/>
      <c r="AJ348" s="193"/>
      <c r="AK348" s="193"/>
      <c r="AL348" s="193"/>
      <c r="AM348" s="193"/>
      <c r="AN348" s="193"/>
      <c r="AO348" s="193"/>
      <c r="AP348" s="193"/>
      <c r="AQ348" s="193"/>
      <c r="AR348" s="193"/>
      <c r="AS348" s="193"/>
      <c r="AT348" s="193"/>
      <c r="AU348" s="193"/>
      <c r="AV348" s="193"/>
      <c r="AW348" s="193"/>
      <c r="AX348" s="193"/>
      <c r="AY348" s="193"/>
      <c r="AZ348" s="193"/>
      <c r="BA348" s="193"/>
      <c r="BB348" s="193"/>
      <c r="BC348" s="193"/>
      <c r="BD348" s="193"/>
      <c r="BE348" s="193"/>
      <c r="BF348" s="193"/>
      <c r="BG348" s="193"/>
      <c r="BH348" s="193"/>
      <c r="BI348" s="193"/>
    </row>
    <row r="349" spans="1:61">
      <c r="A349" s="193"/>
      <c r="B349" s="194"/>
      <c r="C349" s="195"/>
      <c r="D349" s="196"/>
      <c r="E349" s="196"/>
      <c r="F349" s="196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  <c r="AA349" s="193"/>
      <c r="AB349" s="193"/>
      <c r="AC349" s="193"/>
      <c r="AD349" s="193"/>
      <c r="AE349" s="193"/>
      <c r="AF349" s="193"/>
      <c r="AG349" s="193"/>
      <c r="AH349" s="193"/>
      <c r="AI349" s="193"/>
      <c r="AJ349" s="193"/>
      <c r="AK349" s="193"/>
      <c r="AL349" s="193"/>
      <c r="AM349" s="193"/>
      <c r="AN349" s="193"/>
      <c r="AO349" s="193"/>
      <c r="AP349" s="193"/>
      <c r="AQ349" s="193"/>
      <c r="AR349" s="193"/>
      <c r="AS349" s="193"/>
      <c r="AT349" s="193"/>
      <c r="AU349" s="193"/>
      <c r="AV349" s="193"/>
      <c r="AW349" s="193"/>
      <c r="AX349" s="193"/>
      <c r="AY349" s="193"/>
      <c r="AZ349" s="193"/>
      <c r="BA349" s="193"/>
      <c r="BB349" s="193"/>
      <c r="BC349" s="193"/>
      <c r="BD349" s="193"/>
      <c r="BE349" s="193"/>
      <c r="BF349" s="193"/>
      <c r="BG349" s="193"/>
      <c r="BH349" s="193"/>
      <c r="BI349" s="193"/>
    </row>
    <row r="350" spans="1:61">
      <c r="A350" s="193"/>
      <c r="B350" s="194"/>
      <c r="C350" s="195"/>
      <c r="D350" s="196"/>
      <c r="E350" s="196"/>
      <c r="F350" s="196"/>
      <c r="G350" s="193"/>
      <c r="H350" s="193"/>
      <c r="I350" s="193"/>
      <c r="J350" s="193"/>
      <c r="K350" s="193"/>
      <c r="L350" s="193"/>
      <c r="M350" s="193"/>
      <c r="N350" s="193"/>
      <c r="O350" s="193"/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  <c r="AA350" s="193"/>
      <c r="AB350" s="193"/>
      <c r="AC350" s="193"/>
      <c r="AD350" s="193"/>
      <c r="AE350" s="193"/>
      <c r="AF350" s="193"/>
      <c r="AG350" s="193"/>
      <c r="AH350" s="193"/>
      <c r="AI350" s="193"/>
      <c r="AJ350" s="193"/>
      <c r="AK350" s="193"/>
      <c r="AL350" s="193"/>
      <c r="AM350" s="193"/>
      <c r="AN350" s="193"/>
      <c r="AO350" s="193"/>
      <c r="AP350" s="193"/>
      <c r="AQ350" s="193"/>
      <c r="AR350" s="193"/>
      <c r="AS350" s="193"/>
      <c r="AT350" s="193"/>
      <c r="AU350" s="193"/>
      <c r="AV350" s="193"/>
      <c r="AW350" s="193"/>
      <c r="AX350" s="193"/>
      <c r="AY350" s="193"/>
      <c r="AZ350" s="193"/>
      <c r="BA350" s="193"/>
      <c r="BB350" s="193"/>
      <c r="BC350" s="193"/>
      <c r="BD350" s="193"/>
      <c r="BE350" s="193"/>
      <c r="BF350" s="193"/>
      <c r="BG350" s="193"/>
      <c r="BH350" s="193"/>
      <c r="BI350" s="193"/>
    </row>
    <row r="351" spans="1:61">
      <c r="A351" s="193"/>
      <c r="B351" s="194"/>
      <c r="C351" s="195"/>
      <c r="D351" s="196"/>
      <c r="E351" s="196"/>
      <c r="F351" s="196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  <c r="AA351" s="193"/>
      <c r="AB351" s="193"/>
      <c r="AC351" s="193"/>
      <c r="AD351" s="193"/>
      <c r="AE351" s="193"/>
      <c r="AF351" s="193"/>
      <c r="AG351" s="193"/>
      <c r="AH351" s="193"/>
      <c r="AI351" s="193"/>
      <c r="AJ351" s="193"/>
      <c r="AK351" s="193"/>
      <c r="AL351" s="193"/>
      <c r="AM351" s="193"/>
      <c r="AN351" s="193"/>
      <c r="AO351" s="193"/>
      <c r="AP351" s="193"/>
      <c r="AQ351" s="193"/>
      <c r="AR351" s="193"/>
      <c r="AS351" s="193"/>
      <c r="AT351" s="193"/>
      <c r="AU351" s="193"/>
      <c r="AV351" s="193"/>
      <c r="AW351" s="193"/>
      <c r="AX351" s="193"/>
      <c r="AY351" s="193"/>
      <c r="AZ351" s="193"/>
      <c r="BA351" s="193"/>
      <c r="BB351" s="193"/>
      <c r="BC351" s="193"/>
      <c r="BD351" s="193"/>
      <c r="BE351" s="193"/>
      <c r="BF351" s="193"/>
      <c r="BG351" s="193"/>
      <c r="BH351" s="193"/>
      <c r="BI351" s="193"/>
    </row>
    <row r="352" spans="1:61">
      <c r="A352" s="193"/>
      <c r="B352" s="194"/>
      <c r="C352" s="195"/>
      <c r="D352" s="196"/>
      <c r="E352" s="196"/>
      <c r="F352" s="196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  <c r="AA352" s="193"/>
      <c r="AB352" s="193"/>
      <c r="AC352" s="193"/>
      <c r="AD352" s="193"/>
      <c r="AE352" s="193"/>
      <c r="AF352" s="193"/>
      <c r="AG352" s="193"/>
      <c r="AH352" s="193"/>
      <c r="AI352" s="193"/>
      <c r="AJ352" s="193"/>
      <c r="AK352" s="193"/>
      <c r="AL352" s="193"/>
      <c r="AM352" s="193"/>
      <c r="AN352" s="193"/>
      <c r="AO352" s="193"/>
      <c r="AP352" s="193"/>
      <c r="AQ352" s="193"/>
      <c r="AR352" s="193"/>
      <c r="AS352" s="193"/>
      <c r="AT352" s="193"/>
      <c r="AU352" s="193"/>
      <c r="AV352" s="193"/>
      <c r="AW352" s="193"/>
      <c r="AX352" s="193"/>
      <c r="AY352" s="193"/>
      <c r="AZ352" s="193"/>
      <c r="BA352" s="193"/>
      <c r="BB352" s="193"/>
      <c r="BC352" s="193"/>
      <c r="BD352" s="193"/>
      <c r="BE352" s="193"/>
      <c r="BF352" s="193"/>
      <c r="BG352" s="193"/>
      <c r="BH352" s="193"/>
      <c r="BI352" s="193"/>
    </row>
    <row r="353" spans="1:61">
      <c r="A353" s="193"/>
      <c r="B353" s="194"/>
      <c r="C353" s="195"/>
      <c r="D353" s="196"/>
      <c r="E353" s="196"/>
      <c r="F353" s="196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3"/>
      <c r="U353" s="193"/>
      <c r="V353" s="193"/>
      <c r="W353" s="193"/>
      <c r="X353" s="193"/>
      <c r="Y353" s="193"/>
      <c r="Z353" s="193"/>
      <c r="AA353" s="193"/>
      <c r="AB353" s="193"/>
      <c r="AC353" s="193"/>
      <c r="AD353" s="193"/>
      <c r="AE353" s="193"/>
      <c r="AF353" s="193"/>
      <c r="AG353" s="193"/>
      <c r="AH353" s="193"/>
      <c r="AI353" s="193"/>
      <c r="AJ353" s="193"/>
      <c r="AK353" s="193"/>
      <c r="AL353" s="193"/>
      <c r="AM353" s="193"/>
      <c r="AN353" s="193"/>
      <c r="AO353" s="193"/>
      <c r="AP353" s="193"/>
      <c r="AQ353" s="193"/>
      <c r="AR353" s="193"/>
      <c r="AS353" s="193"/>
      <c r="AT353" s="193"/>
      <c r="AU353" s="193"/>
      <c r="AV353" s="193"/>
      <c r="AW353" s="193"/>
      <c r="AX353" s="193"/>
      <c r="AY353" s="193"/>
      <c r="AZ353" s="193"/>
      <c r="BA353" s="193"/>
      <c r="BB353" s="193"/>
      <c r="BC353" s="193"/>
      <c r="BD353" s="193"/>
      <c r="BE353" s="193"/>
      <c r="BF353" s="193"/>
      <c r="BG353" s="193"/>
      <c r="BH353" s="193"/>
      <c r="BI353" s="193"/>
    </row>
    <row r="354" spans="1:61">
      <c r="A354" s="193"/>
      <c r="B354" s="194"/>
      <c r="C354" s="195"/>
      <c r="D354" s="196"/>
      <c r="E354" s="196"/>
      <c r="F354" s="196"/>
      <c r="G354" s="193"/>
      <c r="H354" s="193"/>
      <c r="I354" s="193"/>
      <c r="J354" s="193"/>
      <c r="K354" s="193"/>
      <c r="L354" s="193"/>
      <c r="M354" s="193"/>
      <c r="N354" s="193"/>
      <c r="O354" s="193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  <c r="AA354" s="193"/>
      <c r="AB354" s="193"/>
      <c r="AC354" s="193"/>
      <c r="AD354" s="193"/>
      <c r="AE354" s="193"/>
      <c r="AF354" s="193"/>
      <c r="AG354" s="193"/>
      <c r="AH354" s="193"/>
      <c r="AI354" s="193"/>
      <c r="AJ354" s="193"/>
      <c r="AK354" s="193"/>
      <c r="AL354" s="193"/>
      <c r="AM354" s="193"/>
      <c r="AN354" s="193"/>
      <c r="AO354" s="193"/>
      <c r="AP354" s="193"/>
      <c r="AQ354" s="193"/>
      <c r="AR354" s="193"/>
      <c r="AS354" s="193"/>
      <c r="AT354" s="193"/>
      <c r="AU354" s="193"/>
      <c r="AV354" s="193"/>
      <c r="AW354" s="193"/>
      <c r="AX354" s="193"/>
      <c r="AY354" s="193"/>
      <c r="AZ354" s="193"/>
      <c r="BA354" s="193"/>
      <c r="BB354" s="193"/>
      <c r="BC354" s="193"/>
      <c r="BD354" s="193"/>
      <c r="BE354" s="193"/>
      <c r="BF354" s="193"/>
      <c r="BG354" s="193"/>
      <c r="BH354" s="193"/>
      <c r="BI354" s="193"/>
    </row>
    <row r="355" spans="1:61">
      <c r="A355" s="193"/>
      <c r="B355" s="194"/>
      <c r="C355" s="195"/>
      <c r="D355" s="196"/>
      <c r="E355" s="196"/>
      <c r="F355" s="196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  <c r="AA355" s="193"/>
      <c r="AB355" s="193"/>
      <c r="AC355" s="193"/>
      <c r="AD355" s="193"/>
      <c r="AE355" s="193"/>
      <c r="AF355" s="193"/>
      <c r="AG355" s="193"/>
      <c r="AH355" s="193"/>
      <c r="AI355" s="193"/>
      <c r="AJ355" s="193"/>
      <c r="AK355" s="193"/>
      <c r="AL355" s="193"/>
      <c r="AM355" s="193"/>
      <c r="AN355" s="193"/>
      <c r="AO355" s="193"/>
      <c r="AP355" s="193"/>
      <c r="AQ355" s="193"/>
      <c r="AR355" s="193"/>
      <c r="AS355" s="193"/>
      <c r="AT355" s="193"/>
      <c r="AU355" s="193"/>
      <c r="AV355" s="193"/>
      <c r="AW355" s="193"/>
      <c r="AX355" s="193"/>
      <c r="AY355" s="193"/>
      <c r="AZ355" s="193"/>
      <c r="BA355" s="193"/>
      <c r="BB355" s="193"/>
      <c r="BC355" s="193"/>
      <c r="BD355" s="193"/>
      <c r="BE355" s="193"/>
      <c r="BF355" s="193"/>
      <c r="BG355" s="193"/>
      <c r="BH355" s="193"/>
      <c r="BI355" s="193"/>
    </row>
    <row r="356" spans="1:61">
      <c r="A356" s="193"/>
      <c r="B356" s="194"/>
      <c r="C356" s="195"/>
      <c r="D356" s="196"/>
      <c r="E356" s="196"/>
      <c r="F356" s="196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  <c r="AA356" s="193"/>
      <c r="AB356" s="193"/>
      <c r="AC356" s="193"/>
      <c r="AD356" s="193"/>
      <c r="AE356" s="193"/>
      <c r="AF356" s="193"/>
      <c r="AG356" s="193"/>
      <c r="AH356" s="193"/>
      <c r="AI356" s="193"/>
      <c r="AJ356" s="193"/>
      <c r="AK356" s="193"/>
      <c r="AL356" s="193"/>
      <c r="AM356" s="193"/>
      <c r="AN356" s="193"/>
      <c r="AO356" s="193"/>
      <c r="AP356" s="193"/>
      <c r="AQ356" s="193"/>
      <c r="AR356" s="193"/>
      <c r="AS356" s="193"/>
      <c r="AT356" s="193"/>
      <c r="AU356" s="193"/>
      <c r="AV356" s="193"/>
      <c r="AW356" s="193"/>
      <c r="AX356" s="193"/>
      <c r="AY356" s="193"/>
      <c r="AZ356" s="193"/>
      <c r="BA356" s="193"/>
      <c r="BB356" s="193"/>
      <c r="BC356" s="193"/>
      <c r="BD356" s="193"/>
      <c r="BE356" s="193"/>
      <c r="BF356" s="193"/>
      <c r="BG356" s="193"/>
      <c r="BH356" s="193"/>
      <c r="BI356" s="193"/>
    </row>
    <row r="357" spans="1:61">
      <c r="A357" s="193"/>
      <c r="B357" s="194"/>
      <c r="C357" s="195"/>
      <c r="D357" s="196"/>
      <c r="E357" s="196"/>
      <c r="F357" s="196"/>
      <c r="G357" s="193"/>
      <c r="H357" s="193"/>
      <c r="I357" s="193"/>
      <c r="J357" s="193"/>
      <c r="K357" s="193"/>
      <c r="L357" s="193"/>
      <c r="M357" s="193"/>
      <c r="N357" s="193"/>
      <c r="O357" s="193"/>
      <c r="P357" s="193"/>
      <c r="Q357" s="193"/>
      <c r="R357" s="193"/>
      <c r="S357" s="193"/>
      <c r="T357" s="193"/>
      <c r="U357" s="193"/>
      <c r="V357" s="193"/>
      <c r="W357" s="193"/>
      <c r="X357" s="193"/>
      <c r="Y357" s="193"/>
      <c r="Z357" s="193"/>
      <c r="AA357" s="193"/>
      <c r="AB357" s="193"/>
      <c r="AC357" s="193"/>
      <c r="AD357" s="193"/>
      <c r="AE357" s="193"/>
      <c r="AF357" s="193"/>
      <c r="AG357" s="193"/>
      <c r="AH357" s="193"/>
      <c r="AI357" s="193"/>
      <c r="AJ357" s="193"/>
      <c r="AK357" s="193"/>
      <c r="AL357" s="193"/>
      <c r="AM357" s="193"/>
      <c r="AN357" s="193"/>
      <c r="AO357" s="193"/>
      <c r="AP357" s="193"/>
      <c r="AQ357" s="193"/>
      <c r="AR357" s="193"/>
      <c r="AS357" s="193"/>
      <c r="AT357" s="193"/>
      <c r="AU357" s="193"/>
      <c r="AV357" s="193"/>
      <c r="AW357" s="193"/>
      <c r="AX357" s="193"/>
      <c r="AY357" s="193"/>
      <c r="AZ357" s="193"/>
      <c r="BA357" s="193"/>
      <c r="BB357" s="193"/>
      <c r="BC357" s="193"/>
      <c r="BD357" s="193"/>
      <c r="BE357" s="193"/>
      <c r="BF357" s="193"/>
      <c r="BG357" s="193"/>
      <c r="BH357" s="193"/>
      <c r="BI357" s="193"/>
    </row>
    <row r="358" spans="1:61">
      <c r="A358" s="193"/>
      <c r="B358" s="194"/>
      <c r="C358" s="195"/>
      <c r="D358" s="196"/>
      <c r="E358" s="196"/>
      <c r="F358" s="196"/>
      <c r="G358" s="193"/>
      <c r="H358" s="193"/>
      <c r="I358" s="193"/>
      <c r="J358" s="193"/>
      <c r="K358" s="193"/>
      <c r="L358" s="193"/>
      <c r="M358" s="193"/>
      <c r="N358" s="193"/>
      <c r="O358" s="193"/>
      <c r="P358" s="193"/>
      <c r="Q358" s="193"/>
      <c r="R358" s="193"/>
      <c r="S358" s="193"/>
      <c r="T358" s="193"/>
      <c r="U358" s="193"/>
      <c r="V358" s="193"/>
      <c r="W358" s="193"/>
      <c r="X358" s="193"/>
      <c r="Y358" s="193"/>
      <c r="Z358" s="193"/>
      <c r="AA358" s="193"/>
      <c r="AB358" s="193"/>
      <c r="AC358" s="193"/>
      <c r="AD358" s="193"/>
      <c r="AE358" s="193"/>
      <c r="AF358" s="193"/>
      <c r="AG358" s="193"/>
      <c r="AH358" s="193"/>
      <c r="AI358" s="193"/>
      <c r="AJ358" s="193"/>
      <c r="AK358" s="193"/>
      <c r="AL358" s="193"/>
      <c r="AM358" s="193"/>
      <c r="AN358" s="193"/>
      <c r="AO358" s="193"/>
      <c r="AP358" s="193"/>
      <c r="AQ358" s="193"/>
      <c r="AR358" s="193"/>
      <c r="AS358" s="193"/>
      <c r="AT358" s="193"/>
      <c r="AU358" s="193"/>
      <c r="AV358" s="193"/>
      <c r="AW358" s="193"/>
      <c r="AX358" s="193"/>
      <c r="AY358" s="193"/>
      <c r="AZ358" s="193"/>
      <c r="BA358" s="193"/>
      <c r="BB358" s="193"/>
      <c r="BC358" s="193"/>
      <c r="BD358" s="193"/>
      <c r="BE358" s="193"/>
      <c r="BF358" s="193"/>
      <c r="BG358" s="193"/>
      <c r="BH358" s="193"/>
      <c r="BI358" s="193"/>
    </row>
    <row r="359" spans="1:61">
      <c r="A359" s="193"/>
      <c r="B359" s="194"/>
      <c r="C359" s="195"/>
      <c r="D359" s="196"/>
      <c r="E359" s="196"/>
      <c r="F359" s="196"/>
      <c r="G359" s="193"/>
      <c r="H359" s="193"/>
      <c r="I359" s="193"/>
      <c r="J359" s="193"/>
      <c r="K359" s="193"/>
      <c r="L359" s="193"/>
      <c r="M359" s="193"/>
      <c r="N359" s="193"/>
      <c r="O359" s="193"/>
      <c r="P359" s="193"/>
      <c r="Q359" s="193"/>
      <c r="R359" s="193"/>
      <c r="S359" s="193"/>
      <c r="T359" s="193"/>
      <c r="U359" s="193"/>
      <c r="V359" s="193"/>
      <c r="W359" s="193"/>
      <c r="X359" s="193"/>
      <c r="Y359" s="193"/>
      <c r="Z359" s="193"/>
      <c r="AA359" s="193"/>
      <c r="AB359" s="193"/>
      <c r="AC359" s="193"/>
      <c r="AD359" s="193"/>
      <c r="AE359" s="193"/>
      <c r="AF359" s="193"/>
      <c r="AG359" s="193"/>
      <c r="AH359" s="193"/>
      <c r="AI359" s="193"/>
      <c r="AJ359" s="193"/>
      <c r="AK359" s="193"/>
      <c r="AL359" s="193"/>
      <c r="AM359" s="193"/>
      <c r="AN359" s="193"/>
      <c r="AO359" s="193"/>
      <c r="AP359" s="193"/>
      <c r="AQ359" s="193"/>
      <c r="AR359" s="193"/>
      <c r="AS359" s="193"/>
      <c r="AT359" s="193"/>
      <c r="AU359" s="193"/>
      <c r="AV359" s="193"/>
      <c r="AW359" s="193"/>
      <c r="AX359" s="193"/>
      <c r="AY359" s="193"/>
      <c r="AZ359" s="193"/>
      <c r="BA359" s="193"/>
      <c r="BB359" s="193"/>
      <c r="BC359" s="193"/>
      <c r="BD359" s="193"/>
      <c r="BE359" s="193"/>
      <c r="BF359" s="193"/>
      <c r="BG359" s="193"/>
      <c r="BH359" s="193"/>
      <c r="BI359" s="193"/>
    </row>
    <row r="360" spans="1:61">
      <c r="A360" s="193"/>
      <c r="B360" s="194"/>
      <c r="C360" s="195"/>
      <c r="D360" s="196"/>
      <c r="E360" s="196"/>
      <c r="F360" s="196"/>
      <c r="G360" s="193"/>
      <c r="H360" s="193"/>
      <c r="I360" s="193"/>
      <c r="J360" s="193"/>
      <c r="K360" s="193"/>
      <c r="L360" s="193"/>
      <c r="M360" s="193"/>
      <c r="N360" s="193"/>
      <c r="O360" s="193"/>
      <c r="P360" s="193"/>
      <c r="Q360" s="193"/>
      <c r="R360" s="193"/>
      <c r="S360" s="193"/>
      <c r="T360" s="193"/>
      <c r="U360" s="193"/>
      <c r="V360" s="193"/>
      <c r="W360" s="193"/>
      <c r="X360" s="193"/>
      <c r="Y360" s="193"/>
      <c r="Z360" s="193"/>
      <c r="AA360" s="193"/>
      <c r="AB360" s="193"/>
      <c r="AC360" s="193"/>
      <c r="AD360" s="193"/>
      <c r="AE360" s="193"/>
      <c r="AF360" s="193"/>
      <c r="AG360" s="193"/>
      <c r="AH360" s="193"/>
      <c r="AI360" s="193"/>
      <c r="AJ360" s="193"/>
      <c r="AK360" s="193"/>
      <c r="AL360" s="193"/>
      <c r="AM360" s="193"/>
      <c r="AN360" s="193"/>
      <c r="AO360" s="193"/>
      <c r="AP360" s="193"/>
      <c r="AQ360" s="193"/>
      <c r="AR360" s="193"/>
      <c r="AS360" s="193"/>
      <c r="AT360" s="193"/>
      <c r="AU360" s="193"/>
      <c r="AV360" s="193"/>
      <c r="AW360" s="193"/>
      <c r="AX360" s="193"/>
      <c r="AY360" s="193"/>
      <c r="AZ360" s="193"/>
      <c r="BA360" s="193"/>
      <c r="BB360" s="193"/>
      <c r="BC360" s="193"/>
      <c r="BD360" s="193"/>
      <c r="BE360" s="193"/>
      <c r="BF360" s="193"/>
      <c r="BG360" s="193"/>
      <c r="BH360" s="193"/>
      <c r="BI360" s="193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4" sqref="E14:E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источники2023</vt:lpstr>
      <vt:lpstr>доходы2023</vt:lpstr>
      <vt:lpstr>ведомственная2023</vt:lpstr>
      <vt:lpstr>функциональн.2023</vt:lpstr>
      <vt:lpstr>МЦП По ЦСР2023</vt:lpstr>
      <vt:lpstr>Лист2</vt:lpstr>
      <vt:lpstr>ведомственная2023!Область_печати</vt:lpstr>
      <vt:lpstr>доходы2023!Область_печати</vt:lpstr>
      <vt:lpstr>'МЦП По ЦСР2023'!Область_печати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2023-09-27T03:41:33Z</cp:lastPrinted>
  <dcterms:created xsi:type="dcterms:W3CDTF">1996-10-08T23:32:33Z</dcterms:created>
  <dcterms:modified xsi:type="dcterms:W3CDTF">2023-09-27T03:41:49Z</dcterms:modified>
</cp:coreProperties>
</file>