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739" firstSheet="2" activeTab="4"/>
  </bookViews>
  <sheets>
    <sheet name="источники2018" sheetId="26" r:id="rId1"/>
    <sheet name="доходы18" sheetId="21" r:id="rId2"/>
    <sheet name="ведомственная2018" sheetId="20" r:id="rId3"/>
    <sheet name="функциональн. 2018" sheetId="24" r:id="rId4"/>
    <sheet name="МЦП По ЦСР 2018" sheetId="29" r:id="rId5"/>
    <sheet name="Лист2" sheetId="35" r:id="rId6"/>
  </sheets>
  <externalReferences>
    <externalReference r:id="rId7"/>
  </externalReferences>
  <definedNames>
    <definedName name="_xlnm.Print_Area" localSheetId="2">ведомственная2018!$A$1:$G$171</definedName>
    <definedName name="_xlnm.Print_Area" localSheetId="4">'МЦП По ЦСР 2018'!$A$1:$F$119</definedName>
  </definedNames>
  <calcPr calcId="124519"/>
</workbook>
</file>

<file path=xl/calcChain.xml><?xml version="1.0" encoding="utf-8"?>
<calcChain xmlns="http://schemas.openxmlformats.org/spreadsheetml/2006/main">
  <c r="D59" i="29"/>
  <c r="D25" i="24"/>
  <c r="D17" s="1"/>
  <c r="G26" i="20"/>
  <c r="G130"/>
  <c r="G128"/>
  <c r="D112" i="29"/>
  <c r="D107"/>
  <c r="G158" i="20"/>
  <c r="G157" s="1"/>
  <c r="G156" s="1"/>
  <c r="G155" s="1"/>
  <c r="D41" i="24"/>
  <c r="C60" i="21"/>
  <c r="C59" s="1"/>
  <c r="C57"/>
  <c r="C51"/>
  <c r="C52"/>
  <c r="G123" i="20" l="1"/>
  <c r="C20" i="21"/>
  <c r="C41"/>
  <c r="C56" l="1"/>
  <c r="C55" s="1"/>
  <c r="C38"/>
  <c r="C36"/>
  <c r="C40"/>
  <c r="C24"/>
  <c r="C23" s="1"/>
  <c r="C49"/>
  <c r="C48" s="1"/>
  <c r="C47" s="1"/>
  <c r="C45"/>
  <c r="C44" s="1"/>
  <c r="C33"/>
  <c r="C30"/>
  <c r="C29" s="1"/>
  <c r="C19"/>
  <c r="D20" i="26"/>
  <c r="D21" s="1"/>
  <c r="D17"/>
  <c r="D18" s="1"/>
  <c r="D30" i="24"/>
  <c r="G165" i="20"/>
  <c r="G164" s="1"/>
  <c r="G163" s="1"/>
  <c r="G162" s="1"/>
  <c r="G161" s="1"/>
  <c r="G160" s="1"/>
  <c r="G141"/>
  <c r="G140"/>
  <c r="G139" s="1"/>
  <c r="G137"/>
  <c r="G136" s="1"/>
  <c r="G135" s="1"/>
  <c r="G146"/>
  <c r="G145" s="1"/>
  <c r="G118"/>
  <c r="G117"/>
  <c r="G77"/>
  <c r="G76" s="1"/>
  <c r="G75" s="1"/>
  <c r="G74" s="1"/>
  <c r="G106"/>
  <c r="G102"/>
  <c r="G104"/>
  <c r="G98"/>
  <c r="G96" s="1"/>
  <c r="G95" s="1"/>
  <c r="G97"/>
  <c r="G39"/>
  <c r="G38"/>
  <c r="G37" s="1"/>
  <c r="G36" s="1"/>
  <c r="G35" s="1"/>
  <c r="G54"/>
  <c r="G53"/>
  <c r="G52"/>
  <c r="G51" s="1"/>
  <c r="G71"/>
  <c r="G70"/>
  <c r="G69"/>
  <c r="G66"/>
  <c r="G61"/>
  <c r="G60" s="1"/>
  <c r="F111" i="29"/>
  <c r="E111"/>
  <c r="F110"/>
  <c r="F109" s="1"/>
  <c r="E110"/>
  <c r="D109"/>
  <c r="F108"/>
  <c r="F107" s="1"/>
  <c r="E108"/>
  <c r="E107" s="1"/>
  <c r="F105"/>
  <c r="F104" s="1"/>
  <c r="F103" s="1"/>
  <c r="E105"/>
  <c r="E104" s="1"/>
  <c r="E103" s="1"/>
  <c r="D104"/>
  <c r="D103" s="1"/>
  <c r="D101"/>
  <c r="D100"/>
  <c r="F99"/>
  <c r="E99"/>
  <c r="F98"/>
  <c r="E98"/>
  <c r="F97"/>
  <c r="F96" s="1"/>
  <c r="F95" s="1"/>
  <c r="E97"/>
  <c r="D96"/>
  <c r="D95" s="1"/>
  <c r="F94"/>
  <c r="F93" s="1"/>
  <c r="F92" s="1"/>
  <c r="E94"/>
  <c r="E93" s="1"/>
  <c r="E92" s="1"/>
  <c r="D93"/>
  <c r="D92" s="1"/>
  <c r="F90"/>
  <c r="E90"/>
  <c r="F89"/>
  <c r="E89"/>
  <c r="F88"/>
  <c r="E88"/>
  <c r="D87"/>
  <c r="D86" s="1"/>
  <c r="D85" s="1"/>
  <c r="F84"/>
  <c r="F83" s="1"/>
  <c r="F82" s="1"/>
  <c r="F81" s="1"/>
  <c r="E84"/>
  <c r="E83" s="1"/>
  <c r="E82" s="1"/>
  <c r="E81" s="1"/>
  <c r="D83"/>
  <c r="D82" s="1"/>
  <c r="D81" s="1"/>
  <c r="F80"/>
  <c r="F79" s="1"/>
  <c r="F78" s="1"/>
  <c r="F77" s="1"/>
  <c r="E80"/>
  <c r="E79" s="1"/>
  <c r="E78" s="1"/>
  <c r="E77" s="1"/>
  <c r="D79"/>
  <c r="D78" s="1"/>
  <c r="D77" s="1"/>
  <c r="F76"/>
  <c r="F75" s="1"/>
  <c r="F74" s="1"/>
  <c r="F73" s="1"/>
  <c r="E76"/>
  <c r="E75" s="1"/>
  <c r="E74" s="1"/>
  <c r="E73" s="1"/>
  <c r="D75"/>
  <c r="D74"/>
  <c r="D73" s="1"/>
  <c r="F72"/>
  <c r="F71" s="1"/>
  <c r="E72"/>
  <c r="E71" s="1"/>
  <c r="F70"/>
  <c r="F68" s="1"/>
  <c r="F66" s="1"/>
  <c r="E70"/>
  <c r="E68" s="1"/>
  <c r="D70"/>
  <c r="D68"/>
  <c r="D66"/>
  <c r="F63"/>
  <c r="F61" s="1"/>
  <c r="E63"/>
  <c r="E61" s="1"/>
  <c r="F60"/>
  <c r="F59" s="1"/>
  <c r="F58" s="1"/>
  <c r="F57" s="1"/>
  <c r="E60"/>
  <c r="E59" s="1"/>
  <c r="F55"/>
  <c r="E55"/>
  <c r="F54"/>
  <c r="F53" s="1"/>
  <c r="E54"/>
  <c r="D54"/>
  <c r="D53" s="1"/>
  <c r="D52" s="1"/>
  <c r="E53"/>
  <c r="F52"/>
  <c r="E52"/>
  <c r="F51"/>
  <c r="F50" s="1"/>
  <c r="E51"/>
  <c r="E50" s="1"/>
  <c r="F49"/>
  <c r="E49"/>
  <c r="F48"/>
  <c r="F46" s="1"/>
  <c r="F45" s="1"/>
  <c r="E48"/>
  <c r="D48"/>
  <c r="F47"/>
  <c r="E47"/>
  <c r="E46"/>
  <c r="D46"/>
  <c r="D45" s="1"/>
  <c r="F44"/>
  <c r="E44"/>
  <c r="F43"/>
  <c r="E43"/>
  <c r="F42"/>
  <c r="F41" s="1"/>
  <c r="E42"/>
  <c r="E41" s="1"/>
  <c r="D42"/>
  <c r="D41"/>
  <c r="F40"/>
  <c r="F39" s="1"/>
  <c r="E40"/>
  <c r="E39" s="1"/>
  <c r="D39"/>
  <c r="D38"/>
  <c r="D37" s="1"/>
  <c r="F36"/>
  <c r="F35" s="1"/>
  <c r="F34" s="1"/>
  <c r="F33" s="1"/>
  <c r="E36"/>
  <c r="E35" s="1"/>
  <c r="E34" s="1"/>
  <c r="E33" s="1"/>
  <c r="D35"/>
  <c r="D34" s="1"/>
  <c r="D33" s="1"/>
  <c r="F32"/>
  <c r="F31" s="1"/>
  <c r="F30" s="1"/>
  <c r="F29" s="1"/>
  <c r="E32"/>
  <c r="E31" s="1"/>
  <c r="E30" s="1"/>
  <c r="E29" s="1"/>
  <c r="D31"/>
  <c r="D30" s="1"/>
  <c r="D29" s="1"/>
  <c r="F28"/>
  <c r="F27" s="1"/>
  <c r="F26" s="1"/>
  <c r="F25" s="1"/>
  <c r="E28"/>
  <c r="E27" s="1"/>
  <c r="E26" s="1"/>
  <c r="E25" s="1"/>
  <c r="D27"/>
  <c r="D26" s="1"/>
  <c r="D25" s="1"/>
  <c r="F24"/>
  <c r="E24"/>
  <c r="E23" s="1"/>
  <c r="E22" s="1"/>
  <c r="E21" s="1"/>
  <c r="F23"/>
  <c r="F22" s="1"/>
  <c r="F21" s="1"/>
  <c r="D23"/>
  <c r="D22" s="1"/>
  <c r="D21" s="1"/>
  <c r="F20"/>
  <c r="F19" s="1"/>
  <c r="F18" s="1"/>
  <c r="F17" s="1"/>
  <c r="E20"/>
  <c r="E19" s="1"/>
  <c r="E18" s="1"/>
  <c r="E17" s="1"/>
  <c r="D19"/>
  <c r="D18"/>
  <c r="D17" s="1"/>
  <c r="G87" i="20"/>
  <c r="G86" s="1"/>
  <c r="G85" s="1"/>
  <c r="G33"/>
  <c r="G32" s="1"/>
  <c r="G31" s="1"/>
  <c r="D33" i="24"/>
  <c r="D15" i="26"/>
  <c r="D22"/>
  <c r="G21" i="20"/>
  <c r="G20" s="1"/>
  <c r="G19" s="1"/>
  <c r="G18" s="1"/>
  <c r="G25"/>
  <c r="G24" s="1"/>
  <c r="G23" s="1"/>
  <c r="G45"/>
  <c r="G44" s="1"/>
  <c r="G43" s="1"/>
  <c r="G42" s="1"/>
  <c r="G41" s="1"/>
  <c r="G58"/>
  <c r="G57" s="1"/>
  <c r="G56" s="1"/>
  <c r="G50" s="1"/>
  <c r="G67"/>
  <c r="G65" s="1"/>
  <c r="G82"/>
  <c r="G81" s="1"/>
  <c r="G80" s="1"/>
  <c r="G79" s="1"/>
  <c r="G92"/>
  <c r="G91" s="1"/>
  <c r="G111"/>
  <c r="G110" s="1"/>
  <c r="G109" s="1"/>
  <c r="G108" s="1"/>
  <c r="G116"/>
  <c r="G115" s="1"/>
  <c r="G133"/>
  <c r="G122" s="1"/>
  <c r="G153"/>
  <c r="G152" s="1"/>
  <c r="G151" s="1"/>
  <c r="G150" s="1"/>
  <c r="G149" s="1"/>
  <c r="D23" i="24"/>
  <c r="D27"/>
  <c r="D38"/>
  <c r="D44"/>
  <c r="G101" i="20"/>
  <c r="G100" s="1"/>
  <c r="E109" i="29" l="1"/>
  <c r="G90" i="20"/>
  <c r="G89" s="1"/>
  <c r="G144"/>
  <c r="G143" s="1"/>
  <c r="G17"/>
  <c r="F16" i="29"/>
  <c r="G94" i="20"/>
  <c r="G64"/>
  <c r="G63" s="1"/>
  <c r="G49" s="1"/>
  <c r="D16" i="29"/>
  <c r="D44"/>
  <c r="G121" i="20"/>
  <c r="G120" s="1"/>
  <c r="G114" s="1"/>
  <c r="D58" i="29"/>
  <c r="D57" s="1"/>
  <c r="D56" s="1"/>
  <c r="E66"/>
  <c r="E45"/>
  <c r="D91"/>
  <c r="E38"/>
  <c r="E37" s="1"/>
  <c r="D16" i="24"/>
  <c r="G84" i="20"/>
  <c r="G73"/>
  <c r="C54" i="21"/>
  <c r="C43"/>
  <c r="F38" i="29"/>
  <c r="F37" s="1"/>
  <c r="E87"/>
  <c r="E86" s="1"/>
  <c r="E85" s="1"/>
  <c r="F87"/>
  <c r="F86" s="1"/>
  <c r="F85" s="1"/>
  <c r="E96"/>
  <c r="E95" s="1"/>
  <c r="E91" s="1"/>
  <c r="E16"/>
  <c r="C35" i="21"/>
  <c r="C32" s="1"/>
  <c r="C18" s="1"/>
  <c r="C17" s="1"/>
  <c r="E58" i="29"/>
  <c r="E57" s="1"/>
  <c r="E56" s="1"/>
  <c r="F56"/>
  <c r="F91"/>
  <c r="E15" l="1"/>
  <c r="E114" s="1"/>
  <c r="E115" s="1"/>
  <c r="G113" i="20"/>
  <c r="F15" i="29"/>
  <c r="F114" s="1"/>
  <c r="F115" s="1"/>
  <c r="D15"/>
  <c r="D114" s="1"/>
  <c r="G16" i="20"/>
</calcChain>
</file>

<file path=xl/sharedStrings.xml><?xml version="1.0" encoding="utf-8"?>
<sst xmlns="http://schemas.openxmlformats.org/spreadsheetml/2006/main" count="1224" uniqueCount="426">
  <si>
    <t>Наименование</t>
  </si>
  <si>
    <t>Рз</t>
  </si>
  <si>
    <t>ПР</t>
  </si>
  <si>
    <t>ВР</t>
  </si>
  <si>
    <t>Общегосударственные вопросы</t>
  </si>
  <si>
    <t>01</t>
  </si>
  <si>
    <t>02</t>
  </si>
  <si>
    <t>04</t>
  </si>
  <si>
    <t>005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</si>
  <si>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</si>
  <si>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</si>
  <si>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</si>
  <si>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03</t>
  </si>
  <si>
    <t>09</t>
  </si>
  <si>
    <t>10</t>
  </si>
  <si>
    <t>05</t>
  </si>
  <si>
    <t>Благоустройство</t>
  </si>
  <si>
    <t>08</t>
  </si>
  <si>
    <t>Культура</t>
  </si>
  <si>
    <t>Социальная политика</t>
  </si>
  <si>
    <t>Глава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</si>
  <si>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</si>
  <si>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</si>
  <si>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</si>
  <si>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</si>
  <si>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</si>
  <si>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Органы внутренних дел</t>
  </si>
  <si>
    <t>НАЛОГИ НА ИМУЩЕСТВО</t>
  </si>
  <si>
    <t>БЕЗВОЗМЕЗДНЫЕ ПОСТУПЛЕНИЯ</t>
  </si>
  <si>
    <t>Код дохода по КД</t>
  </si>
  <si>
    <t>000  1  00  00000  00  0000  000</t>
  </si>
  <si>
    <t>НАЛОГИ НА ПРИБЫЛЬ, ДОХОДЫ</t>
  </si>
  <si>
    <t>000  1  01  00000  00  0000  000</t>
  </si>
  <si>
    <t>000  1  01  02000  01  0000  110</t>
  </si>
  <si>
    <t>НАЛОГИ НА СОВОКУПНЫЙ ДОХОД</t>
  </si>
  <si>
    <t>000  1  05  00000  00  0000  000</t>
  </si>
  <si>
    <t>000  1  06  00000  00  0000  000</t>
  </si>
  <si>
    <t>000  1  06  01000  00  0000  110</t>
  </si>
  <si>
    <t>000  1  06  01030  10  0000  110</t>
  </si>
  <si>
    <t>000  1  06  06000  00  0000  110</t>
  </si>
  <si>
    <t>ДОХОДЫ ОТ ИСПОЛЬЗОВАНИЯ ИМУЩЕСТВА, НАХОДЯЩЕГОСЯ В ГОСУДАРСТВЕННОЙ И МУНИЦИПАЛЬНОЙ СОБСТВЕННОСТИ</t>
  </si>
  <si>
    <t>000  1  11  00000  00  0000  000</t>
  </si>
  <si>
    <t>000  1  11  05000  00  0000  120</t>
  </si>
  <si>
    <t>000  1  11  05030  00  0000  120</t>
  </si>
  <si>
    <t>000  1  11  05035  10  0000  120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</si>
  <si>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</si>
  <si>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</si>
  <si>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</si>
  <si>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11</t>
  </si>
  <si>
    <t>12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</si>
  <si>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</si>
  <si>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наименование объекта</t>
  </si>
  <si>
    <t>ГОСУДАРСТВЕННАЯ ПОШЛИНА</t>
  </si>
  <si>
    <t>000 1 08 04020 01 0000 110</t>
  </si>
  <si>
    <t>000   1  13   00000  00  0000 000</t>
  </si>
  <si>
    <t>Коммунальное хозяйство</t>
  </si>
  <si>
    <t>Национальная экономика</t>
  </si>
  <si>
    <t xml:space="preserve"> </t>
  </si>
  <si>
    <t>Доходы бюджета- Всего</t>
  </si>
  <si>
    <t>000  8  50  00000  00  0000  000</t>
  </si>
  <si>
    <t>НАЛОГОВЫЕ И НЕНАЛОГОВЫЕ ДОХОДЫ</t>
  </si>
  <si>
    <t>Пенсионное обеспечение</t>
  </si>
  <si>
    <t>Ведомственная  структура расходов бюджета Московского сельсовета</t>
  </si>
  <si>
    <t>13</t>
  </si>
  <si>
    <t>Другие общегосударственные вопросы</t>
  </si>
  <si>
    <t>Физическая культура</t>
  </si>
  <si>
    <t xml:space="preserve">Единый сельскохозяйственный налог </t>
  </si>
  <si>
    <t>000  1  05  03000  01  0000  110</t>
  </si>
  <si>
    <t>Дотации бюджетам субъектов Российской Федерации и муниципальных образований</t>
  </si>
  <si>
    <t>000  1  01  02010  01  0000  110</t>
  </si>
  <si>
    <t>000  1  05  03010  01  0000  110</t>
  </si>
  <si>
    <t>000  1 13 01995 10 0000 130</t>
  </si>
  <si>
    <t>ЦСР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</si>
  <si>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</si>
  <si>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Расходы на выплаты персоналу государственных (муниципальных) органов</t>
  </si>
  <si>
    <t>120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</si>
  <si>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</si>
  <si>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</si>
  <si>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</si>
  <si>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</si>
  <si>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</si>
  <si>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Функционирование высшего должностного лица  субъекта Российской Федерации и муниципального образования</t>
  </si>
  <si>
    <t>Обеспечение деятельности Главы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</si>
  <si>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</si>
  <si>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органов местного самоуправления</t>
  </si>
  <si>
    <t>Резервные средства</t>
  </si>
  <si>
    <t>870</t>
  </si>
  <si>
    <t>Мероприятия по обеспечению общественного порядка и противодействию преступности</t>
  </si>
  <si>
    <t>Защита населения и территории от  чрезвычайных ситуаций  природного и техногенного характера, гражданская оборона</t>
  </si>
  <si>
    <t>Резервный фонд администрации муниципального района по предупреждению и ликвидации чрезвычайных ситуаций и последствий стихийных бедствий</t>
  </si>
  <si>
    <t xml:space="preserve">Другие вопросы в области национальной экономики      </t>
  </si>
  <si>
    <t xml:space="preserve">Доплаты к пенсиям муниципальныхных служащих </t>
  </si>
  <si>
    <t>Публичные нормативные социальные выплаты гражданам</t>
  </si>
  <si>
    <t>310</t>
  </si>
  <si>
    <t>Субсидии бюджетным учреждениям</t>
  </si>
  <si>
    <t>610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</si>
  <si>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</si>
  <si>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Культура, кинематография</t>
  </si>
  <si>
    <t>Обеспечение деятельности подведомственных учреждений (Дома культуры)</t>
  </si>
  <si>
    <t xml:space="preserve">Другие вопросы в области культуры, кинематографии </t>
  </si>
  <si>
    <t xml:space="preserve">Физическая культура и спорт </t>
  </si>
  <si>
    <t>Мероприятия в сфере физической культуры и спорта</t>
  </si>
  <si>
    <t>Жилищно-коммунальное хозяйство</t>
  </si>
  <si>
    <t>110</t>
  </si>
  <si>
    <t>Мероприятия по работе с детьми и молодежью в поселении</t>
  </si>
  <si>
    <t>Расходы на выплаты персоналу казенных учреждений</t>
  </si>
  <si>
    <t>Другие вопросы в области жилищно- комунального хозяйства</t>
  </si>
  <si>
    <t>Распределение бюджетных ассигнований по разделам и  подразделам</t>
  </si>
  <si>
    <t>классификации расходов бюджета  Московского сельсовета</t>
  </si>
  <si>
    <t>Обеспечение деятельности подведомственных учреждений (муниципальное бюджетное учреждение  ЖКХ "Исток")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</si>
  <si>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</si>
  <si>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( рублей)</t>
  </si>
  <si>
    <t>Код бюджетной классификации</t>
  </si>
  <si>
    <t xml:space="preserve">005 01 05 00 00 00 0000 000 </t>
  </si>
  <si>
    <t>005 01 05 02 00 00 0000 500</t>
  </si>
  <si>
    <t>005 01 05 02 01 00 0000 510</t>
  </si>
  <si>
    <t>Увеличение прочих остатков денежных средств бюджетов</t>
  </si>
  <si>
    <t>005 01 05 02 01 10 0000 510</t>
  </si>
  <si>
    <t>Увеличение прочих остатков денежных средств бюджетов поселений</t>
  </si>
  <si>
    <t>005 01 05 02 00 00 0000 600</t>
  </si>
  <si>
    <t>005 01 05 02 01 00 0000 610</t>
  </si>
  <si>
    <t>Уменьшение прочих остатков денежных средств бюджетов</t>
  </si>
  <si>
    <t>005 01 05 02 01 10 0000 610</t>
  </si>
  <si>
    <t>Уменьшение прочих остатков денежных средств бюджетов поселений</t>
  </si>
  <si>
    <t>Всего источников финансирования</t>
  </si>
  <si>
    <t>Изменение остатков 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</si>
  <si>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</si>
  <si>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</si>
  <si>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Жилищное  хозяйство</t>
  </si>
  <si>
    <t>7072218</t>
  </si>
  <si>
    <t>Проведение капитального ремонта в муниципальных учреждениях</t>
  </si>
  <si>
    <t>07</t>
  </si>
  <si>
    <t>Обеспечение проведения выборов и референдумов</t>
  </si>
  <si>
    <t xml:space="preserve">Усть-Абаканского района Республики Хакасия </t>
  </si>
  <si>
    <t xml:space="preserve">Распределение бюджетных ассигнований по целевым статьям </t>
  </si>
  <si>
    <t xml:space="preserve">(муниципальным программам Московского сельсовета  и непрограммным направлениям деятельности), </t>
  </si>
  <si>
    <t xml:space="preserve">группам и подгруппам видов расходов классификации расходов бюджета </t>
  </si>
  <si>
    <t>Сумма                           на 2017 год</t>
  </si>
  <si>
    <t>Сумма                           на 2018 год</t>
  </si>
  <si>
    <t>Итого программная часть</t>
  </si>
  <si>
    <t>30000 00000</t>
  </si>
  <si>
    <t>30100 00000</t>
  </si>
  <si>
    <t>Создание условий по  защиты населения от чрезвычайных ситуаций, стихийных бедствий и их последствий</t>
  </si>
  <si>
    <t>30101 00000</t>
  </si>
  <si>
    <t xml:space="preserve">Мероприятие по защите населения от чрезвычайных ситуаций, пожарной безопасности </t>
  </si>
  <si>
    <t>30101 22080</t>
  </si>
  <si>
    <t>30200 00000</t>
  </si>
  <si>
    <t>Создание условий для предупреждения и ликвидации пожаров</t>
  </si>
  <si>
    <t>30201 00000</t>
  </si>
  <si>
    <t>30201 22080</t>
  </si>
  <si>
    <t>30300 00000</t>
  </si>
  <si>
    <t>Противодействие экстримизму и профилактика терроризма на территории поселения</t>
  </si>
  <si>
    <t>30301 00000</t>
  </si>
  <si>
    <t>Мероприятия по профилактике терроризма и экстремизма</t>
  </si>
  <si>
    <t>30301 22600</t>
  </si>
  <si>
    <t>30400 00000</t>
  </si>
  <si>
    <t>Обеспечение противодействия коррупции</t>
  </si>
  <si>
    <t>30401 00000</t>
  </si>
  <si>
    <t>Мероприятия по противодействию коррупции</t>
  </si>
  <si>
    <t>30401 22620</t>
  </si>
  <si>
    <t>30500 00000</t>
  </si>
  <si>
    <t>Профилактика злоупотребления наркотических, алкогольных  и никотиновых веществ</t>
  </si>
  <si>
    <t>30501 00000</t>
  </si>
  <si>
    <t>Мероприятия по профилактике злоупотребления наркотиков, алкоголя,никотина и их незаконного оборота</t>
  </si>
  <si>
    <t>30501 22060</t>
  </si>
  <si>
    <t>31000 00000</t>
  </si>
  <si>
    <t>Профилактика правонарушений</t>
  </si>
  <si>
    <t>31001 00000</t>
  </si>
  <si>
    <t>Мероприятие по обеспечению общественного порядка и противодействию преступности</t>
  </si>
  <si>
    <t>31001 22260</t>
  </si>
  <si>
    <t>Профилактика правонарушений несовершеннолетних</t>
  </si>
  <si>
    <t>31002 00000</t>
  </si>
  <si>
    <t>Мероприятие по профилактике безнадзорности  и правонарушений несовершенолетних</t>
  </si>
  <si>
    <t>31002 22270</t>
  </si>
  <si>
    <t>32000 00000</t>
  </si>
  <si>
    <t xml:space="preserve">Благоустройство и обеспечение санитарного состояния  территории поселения </t>
  </si>
  <si>
    <t>32001 00000</t>
  </si>
  <si>
    <t>Мероприятие по организации и содержанию мест захоронения</t>
  </si>
  <si>
    <t>32001 22570</t>
  </si>
  <si>
    <t>Мероприятия по уличному освещению</t>
  </si>
  <si>
    <t>32001 22540</t>
  </si>
  <si>
    <t>Прочие мероприятия по благоустройству</t>
  </si>
  <si>
    <t>32001 22580</t>
  </si>
  <si>
    <t>33000 00000</t>
  </si>
  <si>
    <t>Обеспечение сохранности и модернизация существующих автомобильных дорог местного значения</t>
  </si>
  <si>
    <t>33001 00000</t>
  </si>
  <si>
    <t>Мероприятия по содержанию, капитальному ремонту и строительству дорог местного значения</t>
  </si>
  <si>
    <t>33001 22550</t>
  </si>
  <si>
    <t>34000 00000</t>
  </si>
  <si>
    <t>34100 00000</t>
  </si>
  <si>
    <t>Обеспечение развития отрасли культуры</t>
  </si>
  <si>
    <t>34101 00000</t>
  </si>
  <si>
    <t>34101 00980</t>
  </si>
  <si>
    <t>Расходы на выплату персоналу казенных учреждений</t>
  </si>
  <si>
    <t>Мероприятия по поддержке и развитию культуры</t>
  </si>
  <si>
    <t>34101  22120</t>
  </si>
  <si>
    <t>Мероприятие по созданию условий для профессионального роста</t>
  </si>
  <si>
    <t>34101 22130</t>
  </si>
  <si>
    <t>34101 01180</t>
  </si>
  <si>
    <t>34200 00000</t>
  </si>
  <si>
    <t xml:space="preserve">Выявление и поддержка талантливых и инициативных детей и молодежи  </t>
  </si>
  <si>
    <t>34201 00000</t>
  </si>
  <si>
    <t>34201 22110</t>
  </si>
  <si>
    <t>34300 00000</t>
  </si>
  <si>
    <t>Создание благоприятных условий для повышения качества жизни населения старшего поколения</t>
  </si>
  <si>
    <t>34301 00000</t>
  </si>
  <si>
    <t>Мероприятия в области социальной поддержки</t>
  </si>
  <si>
    <t>34301 22220</t>
  </si>
  <si>
    <t>34400 00000</t>
  </si>
  <si>
    <t>Физкультурно оздоровительная работа с различными категориями населения</t>
  </si>
  <si>
    <t>34401 00000</t>
  </si>
  <si>
    <t>34401 22070</t>
  </si>
  <si>
    <t>35000 00000</t>
  </si>
  <si>
    <t>Улучшение качества питьевой воды</t>
  </si>
  <si>
    <t>35001 00000</t>
  </si>
  <si>
    <t xml:space="preserve"> Строительство и реконструкция объектов систем водоснабжения, в том числе изготовление проектно-сметной документации</t>
  </si>
  <si>
    <t>35001 22040</t>
  </si>
  <si>
    <t>Обеспечение деятельности подведомственных учреждений (МБУ  ЖКХ  "Исток")</t>
  </si>
  <si>
    <t>35001 01980</t>
  </si>
  <si>
    <t>Непрограммные расходы в сфере установленных функций органов муниципальных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</si>
  <si>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</si>
  <si>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</si>
  <si>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</si>
  <si>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70500 00000</t>
  </si>
  <si>
    <t>70500 03500</t>
  </si>
  <si>
    <t>Резервный фонд</t>
  </si>
  <si>
    <t>70600 00000</t>
  </si>
  <si>
    <t>70600 22290</t>
  </si>
  <si>
    <t>70700 00000</t>
  </si>
  <si>
    <t>70700 01180</t>
  </si>
  <si>
    <t>70700 14910</t>
  </si>
  <si>
    <t>70700 51180</t>
  </si>
  <si>
    <t>ВСЕГО:</t>
  </si>
  <si>
    <t>7000000000</t>
  </si>
  <si>
    <t>7020003400</t>
  </si>
  <si>
    <t>7050000000</t>
  </si>
  <si>
    <t>7050003500</t>
  </si>
  <si>
    <t>7060022290</t>
  </si>
  <si>
    <t>7070000000</t>
  </si>
  <si>
    <t>7070051180</t>
  </si>
  <si>
    <t>3100000000</t>
  </si>
  <si>
    <t>3100122260</t>
  </si>
  <si>
    <t>3100222270</t>
  </si>
  <si>
    <t>3100100000</t>
  </si>
  <si>
    <t>Профилактика правонарушений несовершенолетних</t>
  </si>
  <si>
    <t>3100200000</t>
  </si>
  <si>
    <t>3000000000</t>
  </si>
  <si>
    <t>3010000000</t>
  </si>
  <si>
    <t>3010100000</t>
  </si>
  <si>
    <t>3010122080</t>
  </si>
  <si>
    <t>3020000000</t>
  </si>
  <si>
    <t>3020100000</t>
  </si>
  <si>
    <t>3020122080</t>
  </si>
  <si>
    <t>3030000000</t>
  </si>
  <si>
    <t>3030100000</t>
  </si>
  <si>
    <t>3030122600</t>
  </si>
  <si>
    <t>3040000000</t>
  </si>
  <si>
    <t>3040100000</t>
  </si>
  <si>
    <t>3040122620</t>
  </si>
  <si>
    <t>7070001180</t>
  </si>
  <si>
    <t>3500000000</t>
  </si>
  <si>
    <t>3500100000</t>
  </si>
  <si>
    <t>3500122040</t>
  </si>
  <si>
    <t>3050000000</t>
  </si>
  <si>
    <t>3050100000</t>
  </si>
  <si>
    <t>3050122060</t>
  </si>
  <si>
    <t>3200000000</t>
  </si>
  <si>
    <t>3200100000</t>
  </si>
  <si>
    <t>3200122570</t>
  </si>
  <si>
    <t>3200122540</t>
  </si>
  <si>
    <t>Мероприятие по уличному освещению</t>
  </si>
  <si>
    <t>3200122580</t>
  </si>
  <si>
    <t>3500101980</t>
  </si>
  <si>
    <t>Дорожное хозяйство (дорожные фонды)</t>
  </si>
  <si>
    <t>3300000000</t>
  </si>
  <si>
    <t>3300100000</t>
  </si>
  <si>
    <t>3300122550</t>
  </si>
  <si>
    <t>3400000000</t>
  </si>
  <si>
    <t>3410000000</t>
  </si>
  <si>
    <t>3410100000</t>
  </si>
  <si>
    <t>3410100980</t>
  </si>
  <si>
    <t>3410122120</t>
  </si>
  <si>
    <t>3410122130</t>
  </si>
  <si>
    <t>3410101180</t>
  </si>
  <si>
    <t>3420000000</t>
  </si>
  <si>
    <t>3420100000</t>
  </si>
  <si>
    <t>3420122110</t>
  </si>
  <si>
    <t>3430100000</t>
  </si>
  <si>
    <t>3430122220</t>
  </si>
  <si>
    <t>3430000000</t>
  </si>
  <si>
    <t>7070014910</t>
  </si>
  <si>
    <t>3440000000</t>
  </si>
  <si>
    <t>3440100000</t>
  </si>
  <si>
    <t>3440122070</t>
  </si>
  <si>
    <t xml:space="preserve">Сумма  на 2018 год                  </t>
  </si>
  <si>
    <t>Приложение 1</t>
  </si>
  <si>
    <t>сумма на 2018  год</t>
  </si>
  <si>
    <t>000  1  06  06030  00  0000  110</t>
  </si>
  <si>
    <t>000  1  06  06040 00  0000  110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</si>
  <si>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</si>
  <si>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</si>
  <si>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 xml:space="preserve">Доходы от оказания платных услуг (работ) 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</si>
  <si>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</si>
  <si>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 поселений</t>
  </si>
  <si>
    <t>000  1 13 01000 00 0000 130</t>
  </si>
  <si>
    <t>000  1 13 01990 00 0000 130</t>
  </si>
  <si>
    <t>000  1  03  00000  00  0000  000</t>
  </si>
  <si>
    <t>000 1 03 02230 01 0000 110</t>
  </si>
  <si>
    <t>000 1 03 02240 01 0000 110</t>
  </si>
  <si>
    <t>000 1 03 02250 01 0000 110</t>
  </si>
  <si>
    <t xml:space="preserve">000 1 03 02260 01 0000 110 </t>
  </si>
  <si>
    <t>000 1 01 02020 01 0000 110</t>
  </si>
  <si>
    <t xml:space="preserve">НАЛОГИ НА ТОВАРЫ (РАБОТЫ,УСЛУГИ), РЕАЛИЗУЕМЫЕ НА ТЕРРИТОРИИ РОССИЙСКОЙ ФЕДЕРАЦИИ 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</si>
  <si>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</si>
  <si>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</si>
  <si>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</si>
  <si>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</si>
  <si>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</si>
  <si>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Сумма  (руб.)</t>
  </si>
  <si>
    <t xml:space="preserve">Приложение 3 </t>
  </si>
  <si>
    <t>Дотации бюджетам сельских поселений на выравнивание  бюджетной обеспеченности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</si>
  <si>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</si>
  <si>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Доходы от сдачи в аренду имущества, находящегося в оперативном управлении органов управления сельских поселений  и созданных ими учреждений (за исключением имущества  муниципальных бюджетных и  автономных учреждений)</t>
  </si>
  <si>
    <t>Доходы, получаемые в виде арендной  либо иной платы за передачу в возмездное пользование государственного и муниципального имущества ( за исключением  имущества  бюджетных и автономных 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</si>
  <si>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</si>
  <si>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000  1  03  02000  01 0000  110</t>
  </si>
  <si>
    <t>Налог на доходы физических лиц с доходов, источником которых является налоговый агент, за исключением налогов, в отношении которых исчисление и уплата налога осуществляются в соответствии  со статьями 227, 227.1 и 228 Налогового кодекса Российской Федерации</t>
  </si>
  <si>
    <t>Дотации  на выравнивание уровня бюджетной обеспеченности</t>
  </si>
  <si>
    <t>Доходы от сдачи в аренду имущества, находящегося в оперативном управлении органов государственной власти, органов у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</si>
  <si>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Земельный налог  с организаций</t>
  </si>
  <si>
    <t>000  1  06  06033 10  0000  110</t>
  </si>
  <si>
    <t xml:space="preserve">Земельный налог с организаций, обладающих земельным участком, расположенным в границах сельских поселений  </t>
  </si>
  <si>
    <t>000  1  06  06043 10  0000  110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</si>
  <si>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</si>
  <si>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</si>
  <si>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 практикой, в соответствии со статьей 227 Налогового кодекса Российской Федерации</t>
  </si>
  <si>
    <t xml:space="preserve">   </t>
  </si>
  <si>
    <t xml:space="preserve">«О  бюджете   Московского сельсовета </t>
  </si>
  <si>
    <t>000  1 08 00000 00 0000 000</t>
  </si>
  <si>
    <t>ДОХОДЫ</t>
  </si>
  <si>
    <t xml:space="preserve"> бюджета Московского сельсовета Усть-Абаканского района  Республики Хакасия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</si>
  <si>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</si>
  <si>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на 2018 год и плановый период 2019 и 2020 годов»</t>
  </si>
  <si>
    <t>Источники финансирования дефицита бюджета Московского сельсовета Усть-Абаканского района Республики Хакасия на 2018 год.</t>
  </si>
  <si>
    <t>на 2018 год и плановый период 2019 и  2020 годов»</t>
  </si>
  <si>
    <t>по группам,  подгруппам и статьям кодов классификации доходов на 2018 год</t>
  </si>
  <si>
    <t>2018г.</t>
  </si>
  <si>
    <t>000  1 16 00000 00 0000 000</t>
  </si>
  <si>
    <t>ДЕНЕЖНЫЕ ВЗЫСКАНИЯ (ШТРАФЫ)</t>
  </si>
  <si>
    <t xml:space="preserve">000  1 16 51040 00 0000 000 </t>
  </si>
  <si>
    <t>Денежные взыскания (штрафы), зачисляемые в бюджеты поселений</t>
  </si>
  <si>
    <t>000  1 16 51040 02 0000 140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</si>
  <si>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</si>
  <si>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000  2 02 35000 00 0000 000</t>
  </si>
  <si>
    <t>СУБВЕНЦИИ БЮДЖЕТАМ СИСТЕМЫ РОССИЙСКОЙ  ФЕДЕРАЦИИ</t>
  </si>
  <si>
    <t>000  2 02 35250 00 0000 000</t>
  </si>
  <si>
    <t>Субвенции бюджетам на оплату жилищно-коммунальных услуг отдельным категориям граждан</t>
  </si>
  <si>
    <t>000  2 02 35250 10 0000 151</t>
  </si>
  <si>
    <t xml:space="preserve">   Усть-Абаканского района Республики Хакасия на 2018 год</t>
  </si>
  <si>
    <t>7070070270</t>
  </si>
  <si>
    <t xml:space="preserve">    Усть-Абаканского района Республики Хакасия  на 2018 год</t>
  </si>
  <si>
    <t>Социальное обеспечение</t>
  </si>
  <si>
    <t>Московского сельсовета  Усть-Абаканского района Республики Хакасия на 2018 год</t>
  </si>
  <si>
    <t>70700 70270</t>
  </si>
  <si>
    <t>000  2  02 151001  10  0000  151</t>
  </si>
  <si>
    <t>000  2  02  15001  00  0000  151</t>
  </si>
  <si>
    <t>000  2  02  15000  00  0000  151</t>
  </si>
  <si>
    <t xml:space="preserve">Муниципальная программа « Обеспечение безопасности населения на территории  Московского  сельсовета Усть-Абаканского района на 2016-2020 годы» </t>
  </si>
  <si>
    <t>Подпрограмма «Противодействие коррупции в Московском сельсовете  Усть-Абаканского района на 2016-2020 годы»</t>
  </si>
  <si>
    <t>Подпрограмма «Профилактика терроризма и экстремизма в Московском сельсовете Усть-Абаканского района на 2016-2020 годы»</t>
  </si>
  <si>
    <t>Подпрограмма "Защита населения  и ликвидация чрезвычайных ситуаций, стихийных бедствий и их последствий в Московском сельсовете Усть-Абаканского района на 2016-2020 годы»</t>
  </si>
  <si>
    <t>Подпрограмма «Пожарная безопасность в Московском сельсовете Усть-Абаканского района на 2016-2020 года»</t>
  </si>
  <si>
    <t>Муниципальная программа "Совершенствование и развитие автомобильных  дорог  в Московском сельсовете на 2016 -2020 годы»</t>
  </si>
  <si>
    <t xml:space="preserve">Муниципальная программа «Чистая вода на 2016-2020 годы» </t>
  </si>
  <si>
    <t>Подпрограмма «Профилактика наркомании, алкоголизма и табакокурения среди населения на территории Московского сельсовета Усть-Абаканского района на 2016-2020 годы»</t>
  </si>
  <si>
    <t>Муниципальная программа "Благоустройство и содержание территории Московского сельсовета Усть-Абаканского района  Республики Хакасия на 2016-2020годы»</t>
  </si>
  <si>
    <t>Муниципальная программа  «Чистая вода  на 2016-2020 годы»</t>
  </si>
  <si>
    <t>Муниципальная программа «Развитие культуры на территории  Московского  сельсовета Усть-Абаканского района на 2016-2020 годы»</t>
  </si>
  <si>
    <t>Подпрограмма «Организация культурного досуга и отдыха населения Московского сельсовета  Усть-Абаканского района на 2016-2020 годы»</t>
  </si>
  <si>
    <t>Подпрограмма "Развитие работы с детьми и молодежью Московского сельсовета  на 2016-2020 годы"</t>
  </si>
  <si>
    <t>Подпрограмма «Старшее поколение  на 2016-2020 годы»</t>
  </si>
  <si>
    <t>707000000</t>
  </si>
  <si>
    <t>Пособие по социальной помощи населению</t>
  </si>
  <si>
    <t>Подпрограмма "Развитие физической культуры и спорта  в Московском сельсовете на 2016-2020 годы»</t>
  </si>
  <si>
    <t>Подпрограмма «Противодействие коррупции в Московском сельсовете  Усть-Абаканского района на 2016-2020годы»</t>
  </si>
  <si>
    <t xml:space="preserve">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на 2016-2020 гг"  </t>
  </si>
  <si>
    <t>Муниципальная программа "Благоустройство и содержание территории Московского сельсовета Усть-Абаканского района  Республики Хакасия на 2016-2020годы"</t>
  </si>
  <si>
    <t>Муниципальная программа "Совершенствование и развитие автомобильных  дорог  в Московском сельсовете на 2016 -2020 годы"</t>
  </si>
  <si>
    <t>Подпрограмма "Развитие физической культуры и спорта  в Московском сельсовете на 2016-2020 годы"</t>
  </si>
  <si>
    <t>"   26    " декабря        2017 г. №  32</t>
  </si>
  <si>
    <t xml:space="preserve"> Московского сельсовета Усть-Абаканского района</t>
  </si>
  <si>
    <t>Республики Хакасия</t>
  </si>
  <si>
    <t xml:space="preserve">                                                                                                          " 26   "  декабря        2017 г. №32  </t>
  </si>
  <si>
    <t xml:space="preserve">к    Решению  Совета депутатов </t>
  </si>
  <si>
    <t xml:space="preserve">Московского сельсовета </t>
  </si>
  <si>
    <t xml:space="preserve">к  Решению  Совета депутатов 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</si>
  <si>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на 2016-2020 гг"  </t>
  </si>
  <si>
    <t>Мероприятия по сохранению и развитию малых сел</t>
  </si>
  <si>
    <t>3410171190</t>
  </si>
  <si>
    <t>Услуги по содержанию имущества</t>
  </si>
  <si>
    <t xml:space="preserve">Обеспечение развития и укрепления материально-технической базы домов </t>
  </si>
  <si>
    <t>34101L4670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</si>
  <si>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</si>
  <si>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244</t>
  </si>
  <si>
    <t>Исполнение судебных актов</t>
  </si>
  <si>
    <t>830</t>
  </si>
  <si>
    <t>Расходы на выплаты персоналу государственных органов</t>
  </si>
  <si>
    <t>34101 71190</t>
  </si>
  <si>
    <t xml:space="preserve">Обеспечение развития и укрепления материально-технической базы домов культуры </t>
  </si>
  <si>
    <t>34101 L4670</t>
  </si>
  <si>
    <t>Усть-Абаканского района Республики Хакасия"</t>
  </si>
  <si>
    <t>к   постановлению "Об утверждении отчета</t>
  </si>
  <si>
    <t xml:space="preserve"> об исполнении бюджета Московского сельсовета</t>
  </si>
  <si>
    <t>" 11 "  июля  2018 г. № 43-п</t>
  </si>
  <si>
    <t>за 2 квартал 2018 года</t>
  </si>
  <si>
    <t xml:space="preserve">к  постановлению "Об  утверждении отчета </t>
  </si>
  <si>
    <t xml:space="preserve">об исполнении бюджета Московского сельсовета </t>
  </si>
  <si>
    <t xml:space="preserve">"11 " июля   2018г. № 43-п    </t>
  </si>
  <si>
    <t xml:space="preserve">к постановлению "Об  утверждении отчета  </t>
  </si>
  <si>
    <t xml:space="preserve">                             об исполнении бюджета Московского сельсовета</t>
  </si>
  <si>
    <t xml:space="preserve">Усть-Абаканского района Республики Хакасия" </t>
  </si>
  <si>
    <t xml:space="preserve">                                               за 2 квартал  2018 года</t>
  </si>
  <si>
    <t xml:space="preserve">от  " 11" июля  2018 г.   № 43-п     </t>
  </si>
  <si>
    <t>Приложение 4</t>
  </si>
  <si>
    <t>Приложение 5</t>
  </si>
  <si>
    <t>Приложение 6</t>
  </si>
</sst>
</file>

<file path=xl/styles.xml><?xml version="1.0" encoding="utf-8"?>
<styleSheet xmlns="http://schemas.openxmlformats.org/spreadsheetml/2006/main">
  <numFmts count="1">
    <numFmt numFmtId="164" formatCode="0.0"/>
  </numFmts>
  <fonts count="46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1">
      <alignment horizontal="left" wrapText="1" indent="1"/>
    </xf>
    <xf numFmtId="49" fontId="6" fillId="0" borderId="31">
      <alignment horizontal="center" shrinkToFit="1"/>
    </xf>
    <xf numFmtId="0" fontId="38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8" fillId="0" borderId="0"/>
    <xf numFmtId="0" fontId="37" fillId="0" borderId="0"/>
    <xf numFmtId="0" fontId="18" fillId="0" borderId="0"/>
  </cellStyleXfs>
  <cellXfs count="3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7" fillId="0" borderId="0" xfId="0" applyFont="1" applyAlignment="1"/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/>
    <xf numFmtId="49" fontId="9" fillId="0" borderId="0" xfId="0" applyNumberFormat="1" applyFont="1" applyAlignment="1"/>
    <xf numFmtId="4" fontId="4" fillId="0" borderId="0" xfId="0" applyNumberFormat="1" applyFont="1" applyAlignment="1">
      <alignment horizontal="right"/>
    </xf>
    <xf numFmtId="49" fontId="1" fillId="0" borderId="0" xfId="0" applyNumberFormat="1" applyFont="1"/>
    <xf numFmtId="0" fontId="7" fillId="0" borderId="2" xfId="0" applyFont="1" applyBorder="1" applyAlignment="1">
      <alignment vertical="top" wrapText="1"/>
    </xf>
    <xf numFmtId="0" fontId="8" fillId="0" borderId="0" xfId="0" applyFont="1"/>
    <xf numFmtId="0" fontId="8" fillId="0" borderId="0" xfId="0" applyFont="1" applyAlignment="1"/>
    <xf numFmtId="0" fontId="11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wrapText="1"/>
    </xf>
    <xf numFmtId="49" fontId="12" fillId="2" borderId="2" xfId="0" applyNumberFormat="1" applyFont="1" applyFill="1" applyBorder="1" applyAlignment="1">
      <alignment horizontal="center"/>
    </xf>
    <xf numFmtId="0" fontId="11" fillId="0" borderId="2" xfId="0" applyFont="1" applyBorder="1" applyAlignment="1">
      <alignment wrapText="1"/>
    </xf>
    <xf numFmtId="49" fontId="11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wrapText="1"/>
    </xf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center" wrapText="1"/>
    </xf>
    <xf numFmtId="0" fontId="11" fillId="0" borderId="0" xfId="0" applyFont="1"/>
    <xf numFmtId="164" fontId="8" fillId="0" borderId="0" xfId="0" applyNumberFormat="1" applyFont="1"/>
    <xf numFmtId="0" fontId="5" fillId="0" borderId="0" xfId="0" applyFont="1"/>
    <xf numFmtId="0" fontId="11" fillId="0" borderId="2" xfId="0" applyFont="1" applyBorder="1" applyAlignment="1">
      <alignment horizontal="left" wrapText="1"/>
    </xf>
    <xf numFmtId="2" fontId="14" fillId="3" borderId="5" xfId="0" applyNumberFormat="1" applyFont="1" applyFill="1" applyBorder="1" applyAlignment="1">
      <alignment horizontal="center" vertical="center" wrapText="1"/>
    </xf>
    <xf numFmtId="2" fontId="14" fillId="3" borderId="6" xfId="0" applyNumberFormat="1" applyFont="1" applyFill="1" applyBorder="1" applyAlignment="1">
      <alignment horizontal="center" vertical="center" wrapText="1"/>
    </xf>
    <xf numFmtId="4" fontId="14" fillId="3" borderId="7" xfId="0" applyNumberFormat="1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vertical="top" wrapText="1"/>
    </xf>
    <xf numFmtId="49" fontId="16" fillId="4" borderId="9" xfId="0" applyNumberFormat="1" applyFont="1" applyFill="1" applyBorder="1" applyAlignment="1">
      <alignment horizontal="center" vertical="center" wrapText="1"/>
    </xf>
    <xf numFmtId="4" fontId="14" fillId="4" borderId="10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vertical="top" wrapText="1"/>
    </xf>
    <xf numFmtId="49" fontId="14" fillId="0" borderId="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vertical="top" wrapText="1"/>
    </xf>
    <xf numFmtId="49" fontId="14" fillId="0" borderId="2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" fontId="16" fillId="0" borderId="14" xfId="0" applyNumberFormat="1" applyFont="1" applyBorder="1" applyAlignment="1">
      <alignment horizontal="center" vertical="center"/>
    </xf>
    <xf numFmtId="4" fontId="14" fillId="0" borderId="14" xfId="0" applyNumberFormat="1" applyFont="1" applyBorder="1" applyAlignment="1">
      <alignment horizontal="center" vertical="center" wrapText="1"/>
    </xf>
    <xf numFmtId="4" fontId="16" fillId="0" borderId="14" xfId="0" applyNumberFormat="1" applyFont="1" applyBorder="1" applyAlignment="1">
      <alignment horizontal="center" vertical="center" wrapText="1"/>
    </xf>
    <xf numFmtId="0" fontId="17" fillId="5" borderId="13" xfId="0" applyFont="1" applyFill="1" applyBorder="1" applyAlignment="1">
      <alignment vertical="top" wrapText="1"/>
    </xf>
    <xf numFmtId="4" fontId="16" fillId="0" borderId="12" xfId="0" applyNumberFormat="1" applyFont="1" applyFill="1" applyBorder="1" applyAlignment="1">
      <alignment horizontal="center" vertical="center"/>
    </xf>
    <xf numFmtId="4" fontId="16" fillId="0" borderId="12" xfId="0" applyNumberFormat="1" applyFont="1" applyBorder="1" applyAlignment="1">
      <alignment horizontal="center" vertical="center" wrapText="1"/>
    </xf>
    <xf numFmtId="4" fontId="16" fillId="0" borderId="12" xfId="0" applyNumberFormat="1" applyFont="1" applyBorder="1" applyAlignment="1">
      <alignment horizontal="center" vertical="center"/>
    </xf>
    <xf numFmtId="49" fontId="17" fillId="0" borderId="15" xfId="0" applyNumberFormat="1" applyFont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wrapText="1"/>
    </xf>
    <xf numFmtId="0" fontId="15" fillId="5" borderId="11" xfId="0" applyFont="1" applyFill="1" applyBorder="1" applyAlignment="1">
      <alignment vertical="top" wrapText="1"/>
    </xf>
    <xf numFmtId="4" fontId="14" fillId="5" borderId="14" xfId="0" applyNumberFormat="1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vertical="top" wrapText="1"/>
    </xf>
    <xf numFmtId="49" fontId="14" fillId="5" borderId="2" xfId="0" applyNumberFormat="1" applyFont="1" applyFill="1" applyBorder="1" applyAlignment="1">
      <alignment horizontal="center" vertical="center" wrapText="1"/>
    </xf>
    <xf numFmtId="49" fontId="15" fillId="5" borderId="2" xfId="0" applyNumberFormat="1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vertical="top" wrapText="1"/>
    </xf>
    <xf numFmtId="0" fontId="1" fillId="0" borderId="17" xfId="0" applyFont="1" applyBorder="1"/>
    <xf numFmtId="49" fontId="1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9" fillId="0" borderId="0" xfId="0" applyFont="1"/>
    <xf numFmtId="0" fontId="17" fillId="0" borderId="16" xfId="0" applyFont="1" applyBorder="1" applyAlignment="1">
      <alignment vertical="top" wrapText="1"/>
    </xf>
    <xf numFmtId="4" fontId="16" fillId="0" borderId="18" xfId="0" applyNumberFormat="1" applyFont="1" applyBorder="1" applyAlignment="1">
      <alignment horizontal="center" vertical="center"/>
    </xf>
    <xf numFmtId="0" fontId="20" fillId="0" borderId="0" xfId="0" applyFont="1" applyAlignment="1">
      <alignment horizontal="justify"/>
    </xf>
    <xf numFmtId="0" fontId="21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1" fillId="0" borderId="0" xfId="0" applyFont="1" applyAlignment="1"/>
    <xf numFmtId="0" fontId="22" fillId="0" borderId="2" xfId="0" applyFont="1" applyBorder="1" applyAlignment="1">
      <alignment wrapText="1"/>
    </xf>
    <xf numFmtId="0" fontId="22" fillId="0" borderId="2" xfId="0" applyFont="1" applyBorder="1" applyAlignment="1">
      <alignment horizontal="center" wrapText="1"/>
    </xf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0" fontId="23" fillId="0" borderId="2" xfId="0" applyFont="1" applyBorder="1" applyAlignment="1">
      <alignment wrapText="1"/>
    </xf>
    <xf numFmtId="4" fontId="24" fillId="0" borderId="2" xfId="0" applyNumberFormat="1" applyFont="1" applyBorder="1" applyAlignment="1">
      <alignment horizontal="center" wrapText="1"/>
    </xf>
    <xf numFmtId="4" fontId="23" fillId="0" borderId="2" xfId="0" applyNumberFormat="1" applyFont="1" applyBorder="1" applyAlignment="1">
      <alignment horizontal="center" wrapText="1"/>
    </xf>
    <xf numFmtId="0" fontId="25" fillId="0" borderId="2" xfId="0" applyFont="1" applyBorder="1" applyAlignment="1">
      <alignment wrapText="1"/>
    </xf>
    <xf numFmtId="0" fontId="26" fillId="0" borderId="2" xfId="0" applyFont="1" applyBorder="1" applyAlignment="1">
      <alignment wrapText="1"/>
    </xf>
    <xf numFmtId="4" fontId="26" fillId="0" borderId="2" xfId="0" applyNumberFormat="1" applyFont="1" applyBorder="1" applyAlignment="1">
      <alignment horizontal="center" wrapText="1"/>
    </xf>
    <xf numFmtId="2" fontId="10" fillId="3" borderId="5" xfId="0" applyNumberFormat="1" applyFont="1" applyFill="1" applyBorder="1" applyAlignment="1">
      <alignment horizontal="center" vertical="center" wrapText="1"/>
    </xf>
    <xf numFmtId="49" fontId="10" fillId="3" borderId="19" xfId="0" applyNumberFormat="1" applyFont="1" applyFill="1" applyBorder="1" applyAlignment="1">
      <alignment horizontal="center" vertical="center" wrapText="1"/>
    </xf>
    <xf numFmtId="2" fontId="10" fillId="3" borderId="6" xfId="0" applyNumberFormat="1" applyFont="1" applyFill="1" applyBorder="1" applyAlignment="1">
      <alignment horizontal="center" vertic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27" fillId="4" borderId="8" xfId="0" applyFont="1" applyFill="1" applyBorder="1" applyAlignment="1">
      <alignment vertical="top" wrapText="1"/>
    </xf>
    <xf numFmtId="49" fontId="27" fillId="4" borderId="20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4" fontId="10" fillId="4" borderId="10" xfId="0" applyNumberFormat="1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vertical="top" wrapText="1"/>
    </xf>
    <xf numFmtId="49" fontId="27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vertical="top" wrapText="1"/>
    </xf>
    <xf numFmtId="49" fontId="27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/>
    </xf>
    <xf numFmtId="0" fontId="28" fillId="0" borderId="13" xfId="0" applyFont="1" applyBorder="1" applyAlignment="1">
      <alignment vertical="top" wrapText="1"/>
    </xf>
    <xf numFmtId="49" fontId="28" fillId="0" borderId="21" xfId="0" applyNumberFormat="1" applyFont="1" applyBorder="1" applyAlignment="1">
      <alignment horizontal="center" vertical="center" wrapText="1"/>
    </xf>
    <xf numFmtId="49" fontId="28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/>
    </xf>
    <xf numFmtId="49" fontId="27" fillId="0" borderId="21" xfId="0" applyNumberFormat="1" applyFont="1" applyBorder="1" applyAlignment="1">
      <alignment horizontal="center" vertical="center" wrapText="1"/>
    </xf>
    <xf numFmtId="0" fontId="39" fillId="0" borderId="13" xfId="0" applyFont="1" applyBorder="1" applyAlignment="1">
      <alignment wrapText="1"/>
    </xf>
    <xf numFmtId="0" fontId="39" fillId="0" borderId="13" xfId="0" applyFont="1" applyBorder="1"/>
    <xf numFmtId="4" fontId="4" fillId="6" borderId="14" xfId="0" applyNumberFormat="1" applyFont="1" applyFill="1" applyBorder="1" applyAlignment="1">
      <alignment horizontal="center" vertical="center"/>
    </xf>
    <xf numFmtId="49" fontId="28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7" fillId="5" borderId="11" xfId="0" applyFont="1" applyFill="1" applyBorder="1" applyAlignment="1">
      <alignment vertical="top" wrapText="1"/>
    </xf>
    <xf numFmtId="49" fontId="10" fillId="5" borderId="2" xfId="0" applyNumberFormat="1" applyFont="1" applyFill="1" applyBorder="1" applyAlignment="1">
      <alignment horizontal="center" vertical="center" wrapText="1"/>
    </xf>
    <xf numFmtId="49" fontId="27" fillId="5" borderId="2" xfId="0" applyNumberFormat="1" applyFont="1" applyFill="1" applyBorder="1" applyAlignment="1">
      <alignment horizontal="center" vertical="center" wrapText="1"/>
    </xf>
    <xf numFmtId="4" fontId="10" fillId="5" borderId="14" xfId="0" applyNumberFormat="1" applyFont="1" applyFill="1" applyBorder="1" applyAlignment="1">
      <alignment horizontal="center" vertical="center" wrapText="1"/>
    </xf>
    <xf numFmtId="49" fontId="28" fillId="0" borderId="22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vertical="top" wrapText="1"/>
    </xf>
    <xf numFmtId="4" fontId="4" fillId="0" borderId="14" xfId="0" applyNumberFormat="1" applyFont="1" applyFill="1" applyBorder="1" applyAlignment="1">
      <alignment horizontal="center" vertical="center"/>
    </xf>
    <xf numFmtId="4" fontId="10" fillId="0" borderId="14" xfId="0" applyNumberFormat="1" applyFont="1" applyBorder="1" applyAlignment="1">
      <alignment horizontal="center" vertical="center" wrapText="1"/>
    </xf>
    <xf numFmtId="49" fontId="27" fillId="0" borderId="22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/>
    </xf>
    <xf numFmtId="0" fontId="28" fillId="5" borderId="13" xfId="0" applyFont="1" applyFill="1" applyBorder="1" applyAlignment="1">
      <alignment vertical="top" wrapText="1"/>
    </xf>
    <xf numFmtId="49" fontId="4" fillId="0" borderId="15" xfId="0" applyNumberFormat="1" applyFont="1" applyBorder="1" applyAlignment="1">
      <alignment horizontal="center" vertical="center" wrapText="1"/>
    </xf>
    <xf numFmtId="49" fontId="27" fillId="0" borderId="23" xfId="0" applyNumberFormat="1" applyFont="1" applyBorder="1" applyAlignment="1">
      <alignment horizontal="center" vertical="center" wrapText="1"/>
    </xf>
    <xf numFmtId="49" fontId="27" fillId="0" borderId="15" xfId="0" applyNumberFormat="1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/>
    </xf>
    <xf numFmtId="0" fontId="28" fillId="0" borderId="11" xfId="0" applyFont="1" applyFill="1" applyBorder="1" applyAlignment="1">
      <alignment vertical="top" wrapText="1"/>
    </xf>
    <xf numFmtId="49" fontId="28" fillId="0" borderId="23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wrapText="1"/>
    </xf>
    <xf numFmtId="49" fontId="10" fillId="0" borderId="22" xfId="0" applyNumberFormat="1" applyFont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>
      <alignment horizontal="center" vertical="center" wrapText="1"/>
    </xf>
    <xf numFmtId="0" fontId="39" fillId="0" borderId="26" xfId="0" applyFont="1" applyBorder="1" applyAlignment="1">
      <alignment wrapText="1"/>
    </xf>
    <xf numFmtId="0" fontId="10" fillId="0" borderId="16" xfId="0" applyFont="1" applyBorder="1" applyAlignment="1">
      <alignment vertical="top" wrapText="1"/>
    </xf>
    <xf numFmtId="0" fontId="27" fillId="5" borderId="13" xfId="0" applyFont="1" applyFill="1" applyBorder="1" applyAlignment="1">
      <alignment vertical="top" wrapText="1"/>
    </xf>
    <xf numFmtId="49" fontId="10" fillId="0" borderId="21" xfId="0" applyNumberFormat="1" applyFont="1" applyBorder="1" applyAlignment="1">
      <alignment horizontal="center" vertical="center" wrapText="1"/>
    </xf>
    <xf numFmtId="49" fontId="28" fillId="0" borderId="15" xfId="0" applyNumberFormat="1" applyFont="1" applyBorder="1" applyAlignment="1">
      <alignment horizontal="center" vertical="center" wrapText="1"/>
    </xf>
    <xf numFmtId="0" fontId="29" fillId="0" borderId="0" xfId="4" applyFont="1"/>
    <xf numFmtId="0" fontId="29" fillId="0" borderId="0" xfId="4" applyFont="1" applyAlignment="1">
      <alignment horizontal="center"/>
    </xf>
    <xf numFmtId="4" fontId="29" fillId="0" borderId="0" xfId="4" applyNumberFormat="1" applyFont="1" applyAlignment="1">
      <alignment horizontal="center"/>
    </xf>
    <xf numFmtId="49" fontId="29" fillId="0" borderId="0" xfId="4" applyNumberFormat="1" applyFont="1" applyAlignment="1">
      <alignment horizontal="center"/>
    </xf>
    <xf numFmtId="49" fontId="30" fillId="7" borderId="6" xfId="4" applyNumberFormat="1" applyFont="1" applyFill="1" applyBorder="1" applyAlignment="1">
      <alignment horizontal="center" wrapText="1"/>
    </xf>
    <xf numFmtId="0" fontId="30" fillId="7" borderId="6" xfId="4" applyFont="1" applyFill="1" applyBorder="1" applyAlignment="1">
      <alignment horizontal="center" wrapText="1"/>
    </xf>
    <xf numFmtId="4" fontId="30" fillId="2" borderId="27" xfId="4" applyNumberFormat="1" applyFont="1" applyFill="1" applyBorder="1" applyAlignment="1">
      <alignment horizontal="center" vertical="center" wrapText="1"/>
    </xf>
    <xf numFmtId="0" fontId="30" fillId="0" borderId="0" xfId="4" applyFont="1"/>
    <xf numFmtId="49" fontId="29" fillId="8" borderId="9" xfId="4" applyNumberFormat="1" applyFont="1" applyFill="1" applyBorder="1" applyAlignment="1">
      <alignment horizontal="center" wrapText="1"/>
    </xf>
    <xf numFmtId="4" fontId="30" fillId="8" borderId="10" xfId="4" applyNumberFormat="1" applyFont="1" applyFill="1" applyBorder="1" applyAlignment="1">
      <alignment horizontal="center" wrapText="1"/>
    </xf>
    <xf numFmtId="4" fontId="30" fillId="8" borderId="20" xfId="4" applyNumberFormat="1" applyFont="1" applyFill="1" applyBorder="1" applyAlignment="1">
      <alignment horizontal="center" wrapText="1"/>
    </xf>
    <xf numFmtId="4" fontId="30" fillId="0" borderId="12" xfId="4" applyNumberFormat="1" applyFont="1" applyBorder="1" applyAlignment="1">
      <alignment horizontal="center" wrapText="1"/>
    </xf>
    <xf numFmtId="4" fontId="30" fillId="0" borderId="22" xfId="4" applyNumberFormat="1" applyFont="1" applyBorder="1" applyAlignment="1">
      <alignment horizontal="center" wrapText="1"/>
    </xf>
    <xf numFmtId="49" fontId="30" fillId="0" borderId="2" xfId="4" applyNumberFormat="1" applyFont="1" applyBorder="1" applyAlignment="1">
      <alignment horizontal="center" wrapText="1"/>
    </xf>
    <xf numFmtId="4" fontId="30" fillId="0" borderId="14" xfId="4" applyNumberFormat="1" applyFont="1" applyBorder="1" applyAlignment="1">
      <alignment horizontal="center" wrapText="1"/>
    </xf>
    <xf numFmtId="4" fontId="30" fillId="0" borderId="21" xfId="4" applyNumberFormat="1" applyFont="1" applyBorder="1" applyAlignment="1">
      <alignment horizontal="center" wrapText="1"/>
    </xf>
    <xf numFmtId="49" fontId="29" fillId="0" borderId="2" xfId="4" applyNumberFormat="1" applyFont="1" applyBorder="1" applyAlignment="1">
      <alignment horizontal="center" wrapText="1"/>
    </xf>
    <xf numFmtId="4" fontId="29" fillId="0" borderId="14" xfId="4" applyNumberFormat="1" applyFont="1" applyBorder="1" applyAlignment="1">
      <alignment horizontal="center" wrapText="1"/>
    </xf>
    <xf numFmtId="4" fontId="29" fillId="0" borderId="21" xfId="4" applyNumberFormat="1" applyFont="1" applyBorder="1" applyAlignment="1">
      <alignment horizontal="center" wrapText="1"/>
    </xf>
    <xf numFmtId="49" fontId="32" fillId="0" borderId="2" xfId="4" applyNumberFormat="1" applyFont="1" applyBorder="1" applyAlignment="1">
      <alignment horizontal="center"/>
    </xf>
    <xf numFmtId="49" fontId="34" fillId="0" borderId="2" xfId="4" applyNumberFormat="1" applyFont="1" applyBorder="1" applyAlignment="1">
      <alignment horizontal="center"/>
    </xf>
    <xf numFmtId="0" fontId="40" fillId="0" borderId="2" xfId="0" applyFont="1" applyBorder="1" applyAlignment="1">
      <alignment vertical="top" wrapText="1"/>
    </xf>
    <xf numFmtId="49" fontId="40" fillId="0" borderId="2" xfId="0" applyNumberFormat="1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left" wrapText="1"/>
    </xf>
    <xf numFmtId="0" fontId="40" fillId="0" borderId="4" xfId="0" applyFont="1" applyBorder="1" applyAlignment="1">
      <alignment vertical="top" wrapText="1"/>
    </xf>
    <xf numFmtId="0" fontId="40" fillId="5" borderId="2" xfId="0" applyFont="1" applyFill="1" applyBorder="1" applyAlignment="1">
      <alignment vertical="top" wrapText="1"/>
    </xf>
    <xf numFmtId="0" fontId="29" fillId="0" borderId="0" xfId="4" applyFont="1" applyAlignment="1">
      <alignment horizontal="left"/>
    </xf>
    <xf numFmtId="4" fontId="30" fillId="8" borderId="14" xfId="4" applyNumberFormat="1" applyFont="1" applyFill="1" applyBorder="1" applyAlignment="1">
      <alignment horizontal="center"/>
    </xf>
    <xf numFmtId="4" fontId="30" fillId="8" borderId="21" xfId="4" applyNumberFormat="1" applyFont="1" applyFill="1" applyBorder="1" applyAlignment="1">
      <alignment horizontal="center"/>
    </xf>
    <xf numFmtId="49" fontId="30" fillId="0" borderId="2" xfId="4" applyNumberFormat="1" applyFont="1" applyBorder="1" applyAlignment="1">
      <alignment horizontal="center" vertical="center" wrapText="1"/>
    </xf>
    <xf numFmtId="4" fontId="30" fillId="0" borderId="14" xfId="4" applyNumberFormat="1" applyFont="1" applyBorder="1" applyAlignment="1">
      <alignment horizontal="center"/>
    </xf>
    <xf numFmtId="4" fontId="30" fillId="0" borderId="21" xfId="4" applyNumberFormat="1" applyFont="1" applyBorder="1" applyAlignment="1">
      <alignment horizontal="center"/>
    </xf>
    <xf numFmtId="49" fontId="29" fillId="0" borderId="2" xfId="4" applyNumberFormat="1" applyFont="1" applyBorder="1" applyAlignment="1">
      <alignment horizontal="center" vertical="center" wrapText="1"/>
    </xf>
    <xf numFmtId="4" fontId="29" fillId="0" borderId="14" xfId="4" applyNumberFormat="1" applyFont="1" applyBorder="1" applyAlignment="1">
      <alignment horizontal="center"/>
    </xf>
    <xf numFmtId="4" fontId="29" fillId="0" borderId="21" xfId="4" applyNumberFormat="1" applyFont="1" applyBorder="1" applyAlignment="1">
      <alignment horizontal="center"/>
    </xf>
    <xf numFmtId="49" fontId="30" fillId="0" borderId="2" xfId="4" applyNumberFormat="1" applyFont="1" applyFill="1" applyBorder="1" applyAlignment="1">
      <alignment horizontal="center" vertical="center" wrapText="1"/>
    </xf>
    <xf numFmtId="4" fontId="30" fillId="0" borderId="14" xfId="4" applyNumberFormat="1" applyFont="1" applyBorder="1" applyAlignment="1">
      <alignment horizontal="center" vertical="center" wrapText="1"/>
    </xf>
    <xf numFmtId="4" fontId="30" fillId="0" borderId="21" xfId="4" applyNumberFormat="1" applyFont="1" applyBorder="1" applyAlignment="1">
      <alignment horizontal="center" vertical="center" wrapText="1"/>
    </xf>
    <xf numFmtId="0" fontId="35" fillId="0" borderId="0" xfId="4" applyFont="1"/>
    <xf numFmtId="49" fontId="29" fillId="0" borderId="2" xfId="4" applyNumberFormat="1" applyFont="1" applyFill="1" applyBorder="1" applyAlignment="1">
      <alignment horizontal="center" vertical="center" wrapText="1"/>
    </xf>
    <xf numFmtId="4" fontId="29" fillId="0" borderId="14" xfId="4" applyNumberFormat="1" applyFont="1" applyBorder="1" applyAlignment="1">
      <alignment horizontal="center" vertical="center" wrapText="1"/>
    </xf>
    <xf numFmtId="4" fontId="29" fillId="0" borderId="21" xfId="4" applyNumberFormat="1" applyFont="1" applyBorder="1" applyAlignment="1">
      <alignment horizontal="center" vertical="center" wrapText="1"/>
    </xf>
    <xf numFmtId="0" fontId="18" fillId="0" borderId="0" xfId="4"/>
    <xf numFmtId="49" fontId="30" fillId="8" borderId="9" xfId="4" applyNumberFormat="1" applyFont="1" applyFill="1" applyBorder="1" applyAlignment="1">
      <alignment horizontal="center"/>
    </xf>
    <xf numFmtId="4" fontId="30" fillId="8" borderId="10" xfId="4" applyNumberFormat="1" applyFont="1" applyFill="1" applyBorder="1" applyAlignment="1">
      <alignment horizontal="center"/>
    </xf>
    <xf numFmtId="0" fontId="28" fillId="5" borderId="13" xfId="4" applyFont="1" applyFill="1" applyBorder="1" applyAlignment="1">
      <alignment vertical="top" wrapText="1"/>
    </xf>
    <xf numFmtId="0" fontId="27" fillId="5" borderId="11" xfId="4" applyFont="1" applyFill="1" applyBorder="1" applyAlignment="1">
      <alignment vertical="top" wrapText="1"/>
    </xf>
    <xf numFmtId="0" fontId="27" fillId="5" borderId="13" xfId="4" applyFont="1" applyFill="1" applyBorder="1" applyAlignment="1">
      <alignment vertical="top" wrapText="1"/>
    </xf>
    <xf numFmtId="0" fontId="4" fillId="0" borderId="13" xfId="4" applyFont="1" applyBorder="1" applyAlignment="1">
      <alignment wrapText="1"/>
    </xf>
    <xf numFmtId="0" fontId="4" fillId="0" borderId="26" xfId="4" applyFont="1" applyBorder="1" applyAlignment="1">
      <alignment wrapText="1"/>
    </xf>
    <xf numFmtId="49" fontId="4" fillId="0" borderId="2" xfId="4" applyNumberFormat="1" applyFont="1" applyBorder="1" applyAlignment="1">
      <alignment horizontal="center" wrapText="1"/>
    </xf>
    <xf numFmtId="49" fontId="4" fillId="0" borderId="2" xfId="4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wrapText="1"/>
    </xf>
    <xf numFmtId="0" fontId="43" fillId="0" borderId="2" xfId="0" applyFont="1" applyBorder="1" applyAlignment="1">
      <alignment vertical="top" wrapText="1"/>
    </xf>
    <xf numFmtId="49" fontId="4" fillId="0" borderId="2" xfId="0" applyNumberFormat="1" applyFont="1" applyBorder="1" applyAlignment="1">
      <alignment horizontal="left" vertical="center" wrapText="1"/>
    </xf>
    <xf numFmtId="0" fontId="39" fillId="0" borderId="13" xfId="0" applyFont="1" applyBorder="1" applyAlignment="1">
      <alignment vertical="center"/>
    </xf>
    <xf numFmtId="0" fontId="10" fillId="5" borderId="26" xfId="4" applyFont="1" applyFill="1" applyBorder="1" applyAlignment="1">
      <alignment wrapText="1"/>
    </xf>
    <xf numFmtId="0" fontId="4" fillId="0" borderId="26" xfId="4" applyFont="1" applyBorder="1" applyAlignment="1">
      <alignment vertical="center" wrapText="1"/>
    </xf>
    <xf numFmtId="49" fontId="4" fillId="0" borderId="28" xfId="4" applyNumberFormat="1" applyFont="1" applyBorder="1" applyAlignment="1">
      <alignment horizontal="left" wrapText="1"/>
    </xf>
    <xf numFmtId="0" fontId="10" fillId="5" borderId="13" xfId="4" applyFont="1" applyFill="1" applyBorder="1" applyAlignment="1">
      <alignment wrapText="1"/>
    </xf>
    <xf numFmtId="0" fontId="43" fillId="0" borderId="4" xfId="0" applyFont="1" applyBorder="1" applyAlignment="1">
      <alignment vertical="top" wrapText="1"/>
    </xf>
    <xf numFmtId="0" fontId="10" fillId="5" borderId="13" xfId="4" applyFont="1" applyFill="1" applyBorder="1" applyAlignment="1">
      <alignment horizontal="left" wrapText="1"/>
    </xf>
    <xf numFmtId="4" fontId="36" fillId="6" borderId="14" xfId="0" applyNumberFormat="1" applyFont="1" applyFill="1" applyBorder="1" applyAlignment="1">
      <alignment horizontal="center" vertical="center"/>
    </xf>
    <xf numFmtId="4" fontId="36" fillId="0" borderId="14" xfId="0" applyNumberFormat="1" applyFont="1" applyFill="1" applyBorder="1" applyAlignment="1">
      <alignment horizontal="center" vertical="center"/>
    </xf>
    <xf numFmtId="0" fontId="10" fillId="5" borderId="26" xfId="4" applyFont="1" applyFill="1" applyBorder="1" applyAlignment="1">
      <alignment horizontal="left" wrapText="1"/>
    </xf>
    <xf numFmtId="0" fontId="43" fillId="5" borderId="2" xfId="0" applyFont="1" applyFill="1" applyBorder="1" applyAlignment="1">
      <alignment vertical="top" wrapText="1"/>
    </xf>
    <xf numFmtId="4" fontId="12" fillId="2" borderId="2" xfId="0" applyNumberFormat="1" applyFont="1" applyFill="1" applyBorder="1" applyAlignment="1">
      <alignment horizontal="center"/>
    </xf>
    <xf numFmtId="4" fontId="11" fillId="0" borderId="2" xfId="0" applyNumberFormat="1" applyFont="1" applyFill="1" applyBorder="1" applyAlignment="1">
      <alignment horizontal="center"/>
    </xf>
    <xf numFmtId="4" fontId="8" fillId="5" borderId="2" xfId="0" applyNumberFormat="1" applyFont="1" applyFill="1" applyBorder="1" applyAlignment="1">
      <alignment horizontal="center"/>
    </xf>
    <xf numFmtId="4" fontId="11" fillId="5" borderId="2" xfId="0" applyNumberFormat="1" applyFont="1" applyFill="1" applyBorder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0" fontId="39" fillId="0" borderId="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49" fontId="10" fillId="0" borderId="2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/>
    </xf>
    <xf numFmtId="49" fontId="32" fillId="0" borderId="24" xfId="4" applyNumberFormat="1" applyFont="1" applyBorder="1" applyAlignment="1">
      <alignment horizontal="center"/>
    </xf>
    <xf numFmtId="49" fontId="30" fillId="8" borderId="2" xfId="4" applyNumberFormat="1" applyFont="1" applyFill="1" applyBorder="1" applyAlignment="1">
      <alignment horizontal="center"/>
    </xf>
    <xf numFmtId="0" fontId="30" fillId="8" borderId="9" xfId="4" applyFont="1" applyFill="1" applyBorder="1" applyAlignment="1">
      <alignment wrapText="1"/>
    </xf>
    <xf numFmtId="0" fontId="31" fillId="5" borderId="4" xfId="4" applyFont="1" applyFill="1" applyBorder="1" applyAlignment="1">
      <alignment vertical="top" wrapText="1"/>
    </xf>
    <xf numFmtId="0" fontId="31" fillId="5" borderId="2" xfId="4" applyFont="1" applyFill="1" applyBorder="1" applyAlignment="1">
      <alignment vertical="top" wrapText="1"/>
    </xf>
    <xf numFmtId="0" fontId="29" fillId="0" borderId="2" xfId="4" applyFont="1" applyBorder="1" applyAlignment="1">
      <alignment wrapText="1"/>
    </xf>
    <xf numFmtId="0" fontId="29" fillId="0" borderId="24" xfId="4" applyFont="1" applyBorder="1" applyAlignment="1">
      <alignment wrapText="1"/>
    </xf>
    <xf numFmtId="0" fontId="33" fillId="5" borderId="2" xfId="4" applyFont="1" applyFill="1" applyBorder="1" applyAlignment="1">
      <alignment vertical="top" wrapText="1"/>
    </xf>
    <xf numFmtId="0" fontId="40" fillId="0" borderId="24" xfId="0" applyFont="1" applyBorder="1" applyAlignment="1">
      <alignment vertical="top" wrapText="1"/>
    </xf>
    <xf numFmtId="0" fontId="30" fillId="5" borderId="24" xfId="4" applyFont="1" applyFill="1" applyBorder="1" applyAlignment="1">
      <alignment wrapText="1"/>
    </xf>
    <xf numFmtId="49" fontId="29" fillId="0" borderId="2" xfId="4" applyNumberFormat="1" applyFont="1" applyBorder="1" applyAlignment="1">
      <alignment horizontal="left" wrapText="1"/>
    </xf>
    <xf numFmtId="0" fontId="29" fillId="0" borderId="24" xfId="4" applyFont="1" applyBorder="1"/>
    <xf numFmtId="0" fontId="30" fillId="5" borderId="2" xfId="4" applyFont="1" applyFill="1" applyBorder="1" applyAlignment="1">
      <alignment wrapText="1"/>
    </xf>
    <xf numFmtId="0" fontId="30" fillId="5" borderId="2" xfId="4" applyFont="1" applyFill="1" applyBorder="1" applyAlignment="1">
      <alignment horizontal="left" wrapText="1"/>
    </xf>
    <xf numFmtId="0" fontId="33" fillId="5" borderId="2" xfId="0" applyFont="1" applyFill="1" applyBorder="1" applyAlignment="1">
      <alignment vertical="top" wrapText="1"/>
    </xf>
    <xf numFmtId="0" fontId="30" fillId="5" borderId="24" xfId="4" applyFont="1" applyFill="1" applyBorder="1" applyAlignment="1">
      <alignment horizontal="left" wrapText="1"/>
    </xf>
    <xf numFmtId="0" fontId="31" fillId="8" borderId="2" xfId="4" applyFont="1" applyFill="1" applyBorder="1" applyAlignment="1">
      <alignment vertical="top" wrapText="1"/>
    </xf>
    <xf numFmtId="0" fontId="31" fillId="0" borderId="2" xfId="4" applyFont="1" applyBorder="1" applyAlignment="1">
      <alignment vertical="top" wrapText="1"/>
    </xf>
    <xf numFmtId="0" fontId="33" fillId="0" borderId="2" xfId="4" applyFont="1" applyBorder="1" applyAlignment="1">
      <alignment vertical="top" wrapText="1"/>
    </xf>
    <xf numFmtId="0" fontId="41" fillId="0" borderId="2" xfId="4" applyFont="1" applyBorder="1" applyAlignment="1">
      <alignment wrapText="1"/>
    </xf>
    <xf numFmtId="0" fontId="41" fillId="0" borderId="2" xfId="4" applyFont="1" applyBorder="1"/>
    <xf numFmtId="0" fontId="42" fillId="0" borderId="2" xfId="4" applyFont="1" applyBorder="1" applyAlignment="1">
      <alignment wrapText="1"/>
    </xf>
    <xf numFmtId="0" fontId="33" fillId="0" borderId="2" xfId="0" applyFont="1" applyBorder="1" applyAlignment="1">
      <alignment vertical="top" wrapText="1"/>
    </xf>
    <xf numFmtId="0" fontId="41" fillId="0" borderId="2" xfId="0" applyFont="1" applyBorder="1" applyAlignment="1">
      <alignment wrapText="1"/>
    </xf>
    <xf numFmtId="0" fontId="29" fillId="0" borderId="4" xfId="0" applyFont="1" applyBorder="1" applyAlignment="1">
      <alignment wrapText="1"/>
    </xf>
    <xf numFmtId="0" fontId="30" fillId="8" borderId="9" xfId="4" applyFont="1" applyFill="1" applyBorder="1"/>
    <xf numFmtId="0" fontId="30" fillId="7" borderId="33" xfId="4" applyFont="1" applyFill="1" applyBorder="1" applyAlignment="1">
      <alignment horizontal="center" wrapText="1"/>
    </xf>
    <xf numFmtId="0" fontId="29" fillId="8" borderId="34" xfId="4" applyFont="1" applyFill="1" applyBorder="1" applyAlignment="1">
      <alignment horizontal="center" wrapText="1"/>
    </xf>
    <xf numFmtId="0" fontId="29" fillId="0" borderId="32" xfId="4" applyFont="1" applyBorder="1" applyAlignment="1">
      <alignment horizontal="center" wrapText="1"/>
    </xf>
    <xf numFmtId="0" fontId="30" fillId="0" borderId="29" xfId="4" applyFont="1" applyBorder="1" applyAlignment="1">
      <alignment horizontal="center" wrapText="1"/>
    </xf>
    <xf numFmtId="0" fontId="29" fillId="0" borderId="29" xfId="4" applyFont="1" applyBorder="1" applyAlignment="1">
      <alignment horizontal="center" wrapText="1"/>
    </xf>
    <xf numFmtId="0" fontId="29" fillId="8" borderId="29" xfId="4" applyFont="1" applyFill="1" applyBorder="1" applyAlignment="1">
      <alignment horizontal="center"/>
    </xf>
    <xf numFmtId="49" fontId="30" fillId="0" borderId="29" xfId="4" applyNumberFormat="1" applyFont="1" applyBorder="1" applyAlignment="1">
      <alignment horizontal="center" vertical="center" wrapText="1"/>
    </xf>
    <xf numFmtId="49" fontId="29" fillId="0" borderId="29" xfId="4" applyNumberFormat="1" applyFont="1" applyBorder="1" applyAlignment="1">
      <alignment horizontal="center" vertical="center" wrapText="1"/>
    </xf>
    <xf numFmtId="0" fontId="30" fillId="0" borderId="29" xfId="4" applyFont="1" applyBorder="1" applyAlignment="1">
      <alignment horizontal="center"/>
    </xf>
    <xf numFmtId="0" fontId="29" fillId="0" borderId="29" xfId="4" applyFont="1" applyBorder="1" applyAlignment="1">
      <alignment horizontal="center"/>
    </xf>
    <xf numFmtId="49" fontId="33" fillId="5" borderId="29" xfId="4" applyNumberFormat="1" applyFont="1" applyFill="1" applyBorder="1" applyAlignment="1">
      <alignment horizontal="center" vertical="center" wrapText="1"/>
    </xf>
    <xf numFmtId="0" fontId="30" fillId="8" borderId="34" xfId="4" applyFont="1" applyFill="1" applyBorder="1" applyAlignment="1">
      <alignment horizontal="center"/>
    </xf>
    <xf numFmtId="4" fontId="30" fillId="2" borderId="10" xfId="4" applyNumberFormat="1" applyFont="1" applyFill="1" applyBorder="1" applyAlignment="1">
      <alignment horizontal="center" vertical="center" wrapText="1"/>
    </xf>
    <xf numFmtId="49" fontId="30" fillId="0" borderId="2" xfId="4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11" fillId="2" borderId="15" xfId="0" applyFont="1" applyFill="1" applyBorder="1" applyAlignment="1">
      <alignment vertical="center" wrapText="1"/>
    </xf>
    <xf numFmtId="164" fontId="11" fillId="2" borderId="4" xfId="0" applyNumberFormat="1" applyFont="1" applyFill="1" applyBorder="1" applyAlignment="1">
      <alignment horizontal="center" wrapText="1"/>
    </xf>
    <xf numFmtId="0" fontId="4" fillId="0" borderId="0" xfId="4" applyFont="1"/>
    <xf numFmtId="4" fontId="4" fillId="0" borderId="0" xfId="4" applyNumberFormat="1" applyFont="1" applyAlignment="1">
      <alignment horizontal="center"/>
    </xf>
    <xf numFmtId="0" fontId="11" fillId="2" borderId="4" xfId="0" applyFont="1" applyFill="1" applyBorder="1" applyAlignment="1">
      <alignment horizontal="center" vertical="center" wrapText="1"/>
    </xf>
    <xf numFmtId="49" fontId="11" fillId="0" borderId="2" xfId="4" applyNumberFormat="1" applyFont="1" applyBorder="1" applyAlignment="1">
      <alignment horizontal="center"/>
    </xf>
    <xf numFmtId="0" fontId="11" fillId="0" borderId="2" xfId="4" applyFont="1" applyBorder="1" applyAlignment="1">
      <alignment wrapText="1"/>
    </xf>
    <xf numFmtId="4" fontId="11" fillId="5" borderId="2" xfId="4" applyNumberFormat="1" applyFont="1" applyFill="1" applyBorder="1" applyAlignment="1">
      <alignment horizontal="center"/>
    </xf>
    <xf numFmtId="49" fontId="8" fillId="0" borderId="2" xfId="4" applyNumberFormat="1" applyFont="1" applyBorder="1" applyAlignment="1">
      <alignment horizontal="center"/>
    </xf>
    <xf numFmtId="0" fontId="8" fillId="0" borderId="2" xfId="4" applyFont="1" applyBorder="1" applyAlignment="1">
      <alignment wrapText="1"/>
    </xf>
    <xf numFmtId="4" fontId="8" fillId="5" borderId="2" xfId="4" applyNumberFormat="1" applyFont="1" applyFill="1" applyBorder="1" applyAlignment="1">
      <alignment horizontal="center"/>
    </xf>
    <xf numFmtId="0" fontId="16" fillId="0" borderId="35" xfId="0" applyFont="1" applyBorder="1" applyAlignment="1">
      <alignment wrapText="1"/>
    </xf>
    <xf numFmtId="4" fontId="29" fillId="0" borderId="25" xfId="4" applyNumberFormat="1" applyFont="1" applyBorder="1" applyAlignment="1">
      <alignment horizontal="center"/>
    </xf>
    <xf numFmtId="4" fontId="29" fillId="0" borderId="0" xfId="4" applyNumberFormat="1" applyFont="1" applyBorder="1" applyAlignment="1">
      <alignment horizontal="center"/>
    </xf>
    <xf numFmtId="0" fontId="8" fillId="0" borderId="0" xfId="0" applyFont="1" applyAlignment="1">
      <alignment horizontal="right"/>
    </xf>
    <xf numFmtId="0" fontId="45" fillId="0" borderId="26" xfId="0" applyFont="1" applyBorder="1" applyAlignment="1">
      <alignment wrapText="1"/>
    </xf>
    <xf numFmtId="0" fontId="13" fillId="10" borderId="0" xfId="0" applyFont="1" applyFill="1"/>
    <xf numFmtId="0" fontId="2" fillId="0" borderId="0" xfId="0" applyFont="1" applyAlignment="1">
      <alignment horizontal="right"/>
    </xf>
    <xf numFmtId="49" fontId="4" fillId="0" borderId="0" xfId="4" applyNumberFormat="1" applyFont="1" applyAlignment="1">
      <alignment horizontal="right" vertical="center"/>
    </xf>
    <xf numFmtId="0" fontId="27" fillId="11" borderId="13" xfId="4" applyFont="1" applyFill="1" applyBorder="1" applyAlignment="1">
      <alignment vertical="top" wrapText="1"/>
    </xf>
    <xf numFmtId="49" fontId="28" fillId="11" borderId="2" xfId="0" applyNumberFormat="1" applyFont="1" applyFill="1" applyBorder="1" applyAlignment="1">
      <alignment horizontal="center" vertical="center" wrapText="1"/>
    </xf>
    <xf numFmtId="49" fontId="4" fillId="11" borderId="2" xfId="0" applyNumberFormat="1" applyFont="1" applyFill="1" applyBorder="1" applyAlignment="1">
      <alignment horizontal="center" vertical="center" wrapText="1"/>
    </xf>
    <xf numFmtId="4" fontId="4" fillId="11" borderId="14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0" fontId="39" fillId="0" borderId="13" xfId="0" applyFont="1" applyBorder="1" applyAlignment="1">
      <alignment horizontal="left" vertical="center" wrapText="1"/>
    </xf>
    <xf numFmtId="0" fontId="33" fillId="0" borderId="4" xfId="4" applyFont="1" applyBorder="1" applyAlignment="1">
      <alignment vertical="top" wrapText="1"/>
    </xf>
    <xf numFmtId="0" fontId="29" fillId="0" borderId="0" xfId="4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21" fillId="0" borderId="0" xfId="0" applyNumberFormat="1" applyFont="1" applyAlignment="1">
      <alignment horizontal="center" wrapText="1"/>
    </xf>
    <xf numFmtId="0" fontId="22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1" fillId="2" borderId="1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8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3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0" fillId="0" borderId="0" xfId="4" applyFont="1" applyAlignment="1">
      <alignment horizontal="center"/>
    </xf>
    <xf numFmtId="0" fontId="30" fillId="9" borderId="0" xfId="4" applyFont="1" applyFill="1" applyAlignment="1">
      <alignment horizontal="center"/>
    </xf>
    <xf numFmtId="49" fontId="4" fillId="0" borderId="0" xfId="4" applyNumberFormat="1" applyFont="1" applyAlignment="1">
      <alignment horizontal="right" vertical="center"/>
    </xf>
  </cellXfs>
  <cellStyles count="8">
    <cellStyle name="xl31" xfId="1"/>
    <cellStyle name="xl52" xfId="2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4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55;&#1088;&#1080;&#1083;&#1086;&#1078;&#1077;&#1085;&#1080;&#1103;%202016-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. 2016"/>
      <sheetName val="источ.2017-2018"/>
      <sheetName val="Доходы 2016"/>
      <sheetName val="Доходы 2017-2018 "/>
      <sheetName val="Адм."/>
      <sheetName val="Адм.деф."/>
      <sheetName val="Ведом. 2016"/>
      <sheetName val="Ведом. 2017-2018"/>
      <sheetName val="Функц.2016"/>
      <sheetName val="Функц.2017-2018"/>
      <sheetName val="МЦП По ЦСР 2016"/>
      <sheetName val="Функц.2014"/>
      <sheetName val="Функц. 2015-2016"/>
      <sheetName val="МЦП по ЦСР 2017-2018"/>
      <sheetName val="кредиты"/>
      <sheetName val="Дотации"/>
      <sheetName val="Субвенции"/>
      <sheetName val="Кредит 2016"/>
      <sheetName val="Кредит 2017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45">
          <cell r="H45">
            <v>1553000</v>
          </cell>
          <cell r="I45">
            <v>1553000</v>
          </cell>
        </row>
        <row r="50">
          <cell r="H50">
            <v>13805500</v>
          </cell>
          <cell r="I50">
            <v>13805500</v>
          </cell>
        </row>
        <row r="51">
          <cell r="H51">
            <v>5116600</v>
          </cell>
          <cell r="I51">
            <v>5116600</v>
          </cell>
        </row>
        <row r="53">
          <cell r="H53">
            <v>83000</v>
          </cell>
          <cell r="I53">
            <v>83000</v>
          </cell>
        </row>
        <row r="54">
          <cell r="H54">
            <v>1038000</v>
          </cell>
          <cell r="I54">
            <v>1038000</v>
          </cell>
        </row>
        <row r="55">
          <cell r="H55">
            <v>1038000</v>
          </cell>
          <cell r="I55">
            <v>1038000</v>
          </cell>
        </row>
        <row r="121">
          <cell r="H121">
            <v>90000</v>
          </cell>
          <cell r="I121">
            <v>90000</v>
          </cell>
        </row>
        <row r="123">
          <cell r="H123">
            <v>370000</v>
          </cell>
          <cell r="I123">
            <v>380000</v>
          </cell>
        </row>
        <row r="124">
          <cell r="H124">
            <v>70000</v>
          </cell>
          <cell r="I124">
            <v>70000</v>
          </cell>
        </row>
        <row r="194">
          <cell r="H194">
            <v>30000</v>
          </cell>
          <cell r="I194">
            <v>30000</v>
          </cell>
        </row>
        <row r="208">
          <cell r="H208">
            <v>25696400</v>
          </cell>
          <cell r="I208">
            <v>25696400</v>
          </cell>
        </row>
        <row r="355">
          <cell r="H355">
            <v>33000</v>
          </cell>
          <cell r="I355">
            <v>34000</v>
          </cell>
        </row>
        <row r="359">
          <cell r="H359">
            <v>160000</v>
          </cell>
          <cell r="I359">
            <v>160000</v>
          </cell>
        </row>
        <row r="411">
          <cell r="H411">
            <v>10269100</v>
          </cell>
          <cell r="I411">
            <v>10269100</v>
          </cell>
        </row>
        <row r="413">
          <cell r="H413">
            <v>345000</v>
          </cell>
          <cell r="I413">
            <v>345000</v>
          </cell>
        </row>
        <row r="416">
          <cell r="H416">
            <v>15267900</v>
          </cell>
          <cell r="I416">
            <v>15267900</v>
          </cell>
        </row>
        <row r="417">
          <cell r="H417">
            <v>15267900</v>
          </cell>
          <cell r="I417">
            <v>15267900</v>
          </cell>
        </row>
        <row r="480">
          <cell r="H480">
            <v>2515400</v>
          </cell>
          <cell r="I480">
            <v>2515400</v>
          </cell>
        </row>
        <row r="499">
          <cell r="H499">
            <v>80000</v>
          </cell>
          <cell r="I499">
            <v>80000</v>
          </cell>
        </row>
        <row r="533">
          <cell r="H533">
            <v>625000</v>
          </cell>
          <cell r="I533">
            <v>900000</v>
          </cell>
        </row>
        <row r="535">
          <cell r="H535">
            <v>625000</v>
          </cell>
          <cell r="I535">
            <v>900000</v>
          </cell>
        </row>
        <row r="537">
          <cell r="H537">
            <v>625000</v>
          </cell>
          <cell r="I537">
            <v>900000</v>
          </cell>
        </row>
        <row r="541">
          <cell r="H541">
            <v>2690000</v>
          </cell>
          <cell r="I541">
            <v>1649000</v>
          </cell>
        </row>
        <row r="743">
          <cell r="H743">
            <v>100000</v>
          </cell>
          <cell r="I743">
            <v>100000</v>
          </cell>
        </row>
        <row r="752">
          <cell r="H752">
            <v>20000</v>
          </cell>
          <cell r="I752">
            <v>20000</v>
          </cell>
        </row>
        <row r="756">
          <cell r="H756">
            <v>400</v>
          </cell>
          <cell r="I756">
            <v>400</v>
          </cell>
        </row>
        <row r="767">
          <cell r="H767">
            <v>696000</v>
          </cell>
          <cell r="I767">
            <v>696000</v>
          </cell>
        </row>
        <row r="768">
          <cell r="H768">
            <v>820793200</v>
          </cell>
          <cell r="I768">
            <v>823481600</v>
          </cell>
        </row>
        <row r="771">
          <cell r="H771">
            <v>7583380</v>
          </cell>
          <cell r="I771">
            <v>15707380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topLeftCell="A7" workbookViewId="0">
      <selection activeCell="F7" sqref="F7"/>
    </sheetView>
  </sheetViews>
  <sheetFormatPr defaultRowHeight="13.2"/>
  <cols>
    <col min="1" max="1" width="4" customWidth="1"/>
    <col min="2" max="2" width="27.5546875" customWidth="1"/>
    <col min="3" max="3" width="40.88671875" customWidth="1"/>
    <col min="4" max="4" width="14" customWidth="1"/>
    <col min="5" max="5" width="9.109375" hidden="1" customWidth="1"/>
  </cols>
  <sheetData>
    <row r="1" spans="1:13">
      <c r="B1" s="303" t="s">
        <v>295</v>
      </c>
      <c r="C1" s="303"/>
      <c r="D1" s="303"/>
      <c r="E1" s="303"/>
    </row>
    <row r="2" spans="1:13" ht="11.25" customHeight="1">
      <c r="B2" s="303" t="s">
        <v>395</v>
      </c>
      <c r="C2" s="303"/>
      <c r="D2" s="303"/>
      <c r="E2" s="303"/>
    </row>
    <row r="3" spans="1:13" hidden="1">
      <c r="B3" s="303" t="s">
        <v>57</v>
      </c>
      <c r="C3" s="303"/>
      <c r="D3" s="303"/>
      <c r="E3" s="303"/>
    </row>
    <row r="4" spans="1:13">
      <c r="B4" s="303" t="s">
        <v>394</v>
      </c>
      <c r="C4" s="303"/>
      <c r="D4" s="303"/>
      <c r="E4" s="303"/>
    </row>
    <row r="5" spans="1:13">
      <c r="B5" s="7"/>
      <c r="C5" s="303" t="s">
        <v>133</v>
      </c>
      <c r="D5" s="303"/>
      <c r="E5" s="303"/>
    </row>
    <row r="6" spans="1:13">
      <c r="B6" s="7"/>
      <c r="C6" s="303" t="s">
        <v>337</v>
      </c>
      <c r="D6" s="303"/>
      <c r="E6" s="268"/>
    </row>
    <row r="7" spans="1:13">
      <c r="B7" s="7"/>
      <c r="C7" s="303" t="s">
        <v>133</v>
      </c>
      <c r="D7" s="303"/>
      <c r="E7" s="268"/>
    </row>
    <row r="8" spans="1:13">
      <c r="B8" s="16" t="s">
        <v>336</v>
      </c>
      <c r="C8" s="305" t="s">
        <v>342</v>
      </c>
      <c r="D8" s="305"/>
      <c r="E8" s="16"/>
    </row>
    <row r="9" spans="1:13" ht="15.6">
      <c r="B9" s="70"/>
      <c r="C9" s="304" t="s">
        <v>389</v>
      </c>
      <c r="D9" s="304"/>
    </row>
    <row r="10" spans="1:13" ht="45" customHeight="1">
      <c r="A10" s="300" t="s">
        <v>343</v>
      </c>
      <c r="B10" s="300"/>
      <c r="C10" s="300"/>
      <c r="D10" s="300"/>
      <c r="E10" s="300"/>
      <c r="M10" s="271"/>
    </row>
    <row r="11" spans="1:13" ht="15" customHeight="1">
      <c r="A11" s="301"/>
      <c r="B11" s="301"/>
      <c r="C11" s="301"/>
      <c r="D11" s="301"/>
      <c r="E11" s="301"/>
      <c r="F11" s="71"/>
      <c r="G11" s="72"/>
      <c r="H11" s="72" t="s">
        <v>110</v>
      </c>
      <c r="I11" s="72"/>
      <c r="J11" s="72"/>
      <c r="K11" s="72"/>
      <c r="M11" s="272"/>
    </row>
    <row r="12" spans="1:13" ht="15.75" customHeight="1">
      <c r="A12" s="73"/>
      <c r="B12" s="73"/>
      <c r="C12" s="73"/>
      <c r="D12" s="73"/>
      <c r="E12" s="73"/>
    </row>
    <row r="13" spans="1:13" ht="13.5" customHeight="1">
      <c r="A13" s="302" t="s">
        <v>111</v>
      </c>
      <c r="B13" s="302"/>
      <c r="C13" s="302"/>
      <c r="D13" s="302"/>
      <c r="E13" s="302"/>
    </row>
    <row r="14" spans="1:13" ht="81" customHeight="1">
      <c r="B14" s="74" t="s">
        <v>112</v>
      </c>
      <c r="C14" s="75" t="s">
        <v>0</v>
      </c>
      <c r="D14" s="4" t="s">
        <v>296</v>
      </c>
    </row>
    <row r="15" spans="1:13" s="31" customFormat="1" ht="31.2">
      <c r="B15" s="76" t="s">
        <v>113</v>
      </c>
      <c r="C15" s="77" t="s">
        <v>125</v>
      </c>
      <c r="D15" s="78">
        <f>D19-D16</f>
        <v>0</v>
      </c>
    </row>
    <row r="16" spans="1:13" ht="27.6">
      <c r="B16" s="79" t="s">
        <v>114</v>
      </c>
      <c r="C16" s="79" t="s">
        <v>126</v>
      </c>
      <c r="D16" s="80">
        <v>4312080</v>
      </c>
    </row>
    <row r="17" spans="2:4" ht="27.6">
      <c r="B17" s="79" t="s">
        <v>115</v>
      </c>
      <c r="C17" s="79" t="s">
        <v>116</v>
      </c>
      <c r="D17" s="81">
        <f>D16</f>
        <v>4312080</v>
      </c>
    </row>
    <row r="18" spans="2:4" ht="27.6">
      <c r="B18" s="82" t="s">
        <v>117</v>
      </c>
      <c r="C18" s="79" t="s">
        <v>118</v>
      </c>
      <c r="D18" s="81">
        <f>D17</f>
        <v>4312080</v>
      </c>
    </row>
    <row r="19" spans="2:4" ht="27.6">
      <c r="B19" s="79" t="s">
        <v>119</v>
      </c>
      <c r="C19" s="79" t="s">
        <v>127</v>
      </c>
      <c r="D19" s="80">
        <v>4312080</v>
      </c>
    </row>
    <row r="20" spans="2:4" ht="27.6">
      <c r="B20" s="79" t="s">
        <v>120</v>
      </c>
      <c r="C20" s="79" t="s">
        <v>121</v>
      </c>
      <c r="D20" s="81">
        <f>D19</f>
        <v>4312080</v>
      </c>
    </row>
    <row r="21" spans="2:4" ht="27.6">
      <c r="B21" s="82" t="s">
        <v>122</v>
      </c>
      <c r="C21" s="79" t="s">
        <v>123</v>
      </c>
      <c r="D21" s="81">
        <f>D20</f>
        <v>4312080</v>
      </c>
    </row>
    <row r="22" spans="2:4" ht="13.8">
      <c r="B22" s="83"/>
      <c r="C22" s="83" t="s">
        <v>124</v>
      </c>
      <c r="D22" s="84">
        <f>D19-D16</f>
        <v>0</v>
      </c>
    </row>
  </sheetData>
  <mergeCells count="12">
    <mergeCell ref="A10:E10"/>
    <mergeCell ref="A11:E11"/>
    <mergeCell ref="A13:E13"/>
    <mergeCell ref="B1:E1"/>
    <mergeCell ref="B2:E2"/>
    <mergeCell ref="B3:E3"/>
    <mergeCell ref="B4:E4"/>
    <mergeCell ref="C5:E5"/>
    <mergeCell ref="C9:D9"/>
    <mergeCell ref="C6:D6"/>
    <mergeCell ref="C7:D7"/>
    <mergeCell ref="C8:D8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1"/>
  <sheetViews>
    <sheetView view="pageBreakPreview" topLeftCell="A7" zoomScale="130" zoomScaleSheetLayoutView="130" workbookViewId="0">
      <selection activeCell="H13" sqref="H13"/>
    </sheetView>
  </sheetViews>
  <sheetFormatPr defaultColWidth="9.109375" defaultRowHeight="16.5" customHeight="1"/>
  <cols>
    <col min="1" max="1" width="25.109375" style="15" customWidth="1"/>
    <col min="2" max="2" width="52.5546875" style="15" customWidth="1"/>
    <col min="3" max="3" width="17.109375" style="15" customWidth="1"/>
    <col min="4" max="4" width="11.5546875" style="15" hidden="1" customWidth="1"/>
    <col min="5" max="5" width="3.109375" style="30" hidden="1" customWidth="1"/>
    <col min="6" max="16384" width="9.109375" style="15"/>
  </cols>
  <sheetData>
    <row r="1" spans="1:8" ht="12" customHeight="1">
      <c r="A1" s="305" t="s">
        <v>319</v>
      </c>
      <c r="B1" s="305"/>
      <c r="C1" s="305"/>
      <c r="D1" s="305"/>
      <c r="E1" s="305"/>
    </row>
    <row r="2" spans="1:8" ht="12" customHeight="1">
      <c r="A2" s="305" t="s">
        <v>393</v>
      </c>
      <c r="B2" s="305"/>
      <c r="C2" s="305"/>
      <c r="D2" s="305"/>
      <c r="E2" s="305"/>
    </row>
    <row r="3" spans="1:8" ht="12" customHeight="1">
      <c r="A3" s="305" t="s">
        <v>390</v>
      </c>
      <c r="B3" s="305"/>
      <c r="C3" s="305"/>
      <c r="D3" s="305"/>
      <c r="E3" s="305"/>
      <c r="F3" s="16"/>
      <c r="G3" s="16"/>
      <c r="H3" s="16"/>
    </row>
    <row r="4" spans="1:8" ht="12" customHeight="1">
      <c r="A4" s="287"/>
      <c r="B4" s="305" t="s">
        <v>391</v>
      </c>
      <c r="C4" s="305"/>
      <c r="D4" s="287"/>
      <c r="E4" s="287"/>
      <c r="F4" s="16"/>
      <c r="G4" s="16"/>
      <c r="H4" s="16"/>
    </row>
    <row r="5" spans="1:8" ht="14.25" customHeight="1">
      <c r="A5" s="16"/>
      <c r="B5" s="303" t="s">
        <v>337</v>
      </c>
      <c r="C5" s="303"/>
      <c r="D5" s="303"/>
      <c r="E5" s="303"/>
    </row>
    <row r="6" spans="1:8" ht="14.25" customHeight="1">
      <c r="A6" s="16"/>
      <c r="B6" s="303" t="s">
        <v>133</v>
      </c>
      <c r="C6" s="303"/>
      <c r="D6" s="303"/>
      <c r="E6" s="303"/>
    </row>
    <row r="7" spans="1:8" ht="14.25" customHeight="1">
      <c r="A7" s="16"/>
      <c r="B7" s="305" t="s">
        <v>344</v>
      </c>
      <c r="C7" s="305"/>
      <c r="D7" s="305"/>
      <c r="E7" s="305"/>
    </row>
    <row r="8" spans="1:8" ht="14.25" customHeight="1">
      <c r="A8" s="16"/>
      <c r="B8" s="310" t="s">
        <v>392</v>
      </c>
      <c r="C8" s="311"/>
      <c r="D8" s="311"/>
      <c r="E8" s="311"/>
    </row>
    <row r="9" spans="1:8" ht="11.25" customHeight="1">
      <c r="A9" s="305"/>
      <c r="B9" s="305"/>
      <c r="C9" s="305"/>
      <c r="D9" s="305"/>
      <c r="E9" s="305"/>
    </row>
    <row r="10" spans="1:8" ht="11.25" customHeight="1">
      <c r="A10" s="8"/>
      <c r="B10" s="269"/>
      <c r="C10" s="8"/>
      <c r="D10" s="8"/>
      <c r="E10" s="8"/>
    </row>
    <row r="11" spans="1:8" ht="12" customHeight="1">
      <c r="A11" s="308" t="s">
        <v>339</v>
      </c>
      <c r="B11" s="308"/>
      <c r="C11" s="308"/>
      <c r="D11" s="308"/>
      <c r="E11" s="308"/>
    </row>
    <row r="12" spans="1:8" ht="13.2">
      <c r="A12" s="308" t="s">
        <v>340</v>
      </c>
      <c r="B12" s="308"/>
      <c r="C12" s="308"/>
      <c r="D12" s="308"/>
      <c r="E12" s="308"/>
    </row>
    <row r="13" spans="1:8" ht="13.2">
      <c r="A13" s="309" t="s">
        <v>345</v>
      </c>
      <c r="B13" s="309"/>
      <c r="C13" s="309"/>
      <c r="D13" s="309"/>
      <c r="E13" s="309"/>
    </row>
    <row r="14" spans="1:8" s="19" customFormat="1" ht="10.199999999999999">
      <c r="A14" s="17"/>
      <c r="B14" s="270"/>
      <c r="C14" s="18"/>
    </row>
    <row r="15" spans="1:8" ht="10.199999999999999">
      <c r="A15" s="273"/>
      <c r="B15" s="306" t="s">
        <v>51</v>
      </c>
      <c r="C15" s="274" t="s">
        <v>318</v>
      </c>
      <c r="E15" s="15"/>
    </row>
    <row r="16" spans="1:8" ht="20.25" customHeight="1">
      <c r="A16" s="20" t="s">
        <v>29</v>
      </c>
      <c r="B16" s="307"/>
      <c r="C16" s="277" t="s">
        <v>346</v>
      </c>
      <c r="E16" s="15"/>
    </row>
    <row r="17" spans="1:5" ht="16.5" customHeight="1">
      <c r="A17" s="22" t="s">
        <v>59</v>
      </c>
      <c r="B17" s="21" t="s">
        <v>58</v>
      </c>
      <c r="C17" s="217">
        <f>C18+C54</f>
        <v>4312080</v>
      </c>
      <c r="E17" s="15"/>
    </row>
    <row r="18" spans="1:5" ht="10.199999999999999">
      <c r="A18" s="24" t="s">
        <v>30</v>
      </c>
      <c r="B18" s="23" t="s">
        <v>60</v>
      </c>
      <c r="C18" s="218">
        <f>C19+C29+C32+C43+C40+C47+C23+C51</f>
        <v>1142480</v>
      </c>
      <c r="E18" s="15"/>
    </row>
    <row r="19" spans="1:5" ht="10.199999999999999">
      <c r="A19" s="24" t="s">
        <v>32</v>
      </c>
      <c r="B19" s="23" t="s">
        <v>31</v>
      </c>
      <c r="C19" s="218">
        <f>C20</f>
        <v>282900</v>
      </c>
      <c r="E19" s="15"/>
    </row>
    <row r="20" spans="1:5" ht="10.199999999999999">
      <c r="A20" s="24" t="s">
        <v>33</v>
      </c>
      <c r="B20" s="23" t="s">
        <v>22</v>
      </c>
      <c r="C20" s="218">
        <f>C21+C22</f>
        <v>282900</v>
      </c>
      <c r="E20" s="15"/>
    </row>
    <row r="21" spans="1:5" ht="49.5" customHeight="1">
      <c r="A21" s="26" t="s">
        <v>69</v>
      </c>
      <c r="B21" s="14" t="s">
        <v>326</v>
      </c>
      <c r="C21" s="219">
        <v>278600</v>
      </c>
      <c r="E21" s="15"/>
    </row>
    <row r="22" spans="1:5" ht="72.75" customHeight="1">
      <c r="A22" s="26" t="s">
        <v>311</v>
      </c>
      <c r="B22" s="27" t="s">
        <v>335</v>
      </c>
      <c r="C22" s="219">
        <v>4300</v>
      </c>
      <c r="E22" s="15"/>
    </row>
    <row r="23" spans="1:5" ht="23.25" customHeight="1">
      <c r="A23" s="24" t="s">
        <v>306</v>
      </c>
      <c r="B23" s="222" t="s">
        <v>312</v>
      </c>
      <c r="C23" s="220">
        <f>C24</f>
        <v>434700</v>
      </c>
      <c r="E23" s="15"/>
    </row>
    <row r="24" spans="1:5" ht="20.399999999999999">
      <c r="A24" s="24" t="s">
        <v>325</v>
      </c>
      <c r="B24" s="223" t="s">
        <v>313</v>
      </c>
      <c r="C24" s="220">
        <f>SUM(C25:C28)</f>
        <v>434700</v>
      </c>
      <c r="E24" s="15"/>
    </row>
    <row r="25" spans="1:5" ht="40.799999999999997">
      <c r="A25" s="221" t="s">
        <v>307</v>
      </c>
      <c r="B25" s="223" t="s">
        <v>314</v>
      </c>
      <c r="C25" s="219">
        <v>163600</v>
      </c>
      <c r="E25" s="15"/>
    </row>
    <row r="26" spans="1:5" ht="51">
      <c r="A26" s="221" t="s">
        <v>308</v>
      </c>
      <c r="B26" s="223" t="s">
        <v>315</v>
      </c>
      <c r="C26" s="219">
        <v>1700</v>
      </c>
      <c r="E26" s="15"/>
    </row>
    <row r="27" spans="1:5" ht="51" customHeight="1">
      <c r="A27" s="221" t="s">
        <v>309</v>
      </c>
      <c r="B27" s="223" t="s">
        <v>316</v>
      </c>
      <c r="C27" s="219">
        <v>269400</v>
      </c>
      <c r="E27" s="15"/>
    </row>
    <row r="28" spans="1:5" ht="40.799999999999997">
      <c r="A28" s="221" t="s">
        <v>310</v>
      </c>
      <c r="B28" s="223" t="s">
        <v>317</v>
      </c>
      <c r="C28" s="219">
        <v>0</v>
      </c>
      <c r="E28" s="15"/>
    </row>
    <row r="29" spans="1:5" ht="10.199999999999999">
      <c r="A29" s="24" t="s">
        <v>35</v>
      </c>
      <c r="B29" s="23" t="s">
        <v>34</v>
      </c>
      <c r="C29" s="220">
        <f>C30</f>
        <v>42450</v>
      </c>
      <c r="E29" s="15"/>
    </row>
    <row r="30" spans="1:5" ht="10.199999999999999">
      <c r="A30" s="24" t="s">
        <v>67</v>
      </c>
      <c r="B30" s="23" t="s">
        <v>66</v>
      </c>
      <c r="C30" s="220">
        <f>SUM(C31:C31)</f>
        <v>42450</v>
      </c>
      <c r="E30" s="15"/>
    </row>
    <row r="31" spans="1:5" ht="10.199999999999999">
      <c r="A31" s="26" t="s">
        <v>70</v>
      </c>
      <c r="B31" s="25" t="s">
        <v>25</v>
      </c>
      <c r="C31" s="219">
        <v>42450</v>
      </c>
      <c r="E31" s="15"/>
    </row>
    <row r="32" spans="1:5" ht="10.199999999999999">
      <c r="A32" s="24" t="s">
        <v>36</v>
      </c>
      <c r="B32" s="23" t="s">
        <v>27</v>
      </c>
      <c r="C32" s="220">
        <f>C33+C35</f>
        <v>273600</v>
      </c>
      <c r="E32" s="15"/>
    </row>
    <row r="33" spans="1:5" ht="10.199999999999999">
      <c r="A33" s="24" t="s">
        <v>37</v>
      </c>
      <c r="B33" s="23" t="s">
        <v>23</v>
      </c>
      <c r="C33" s="220">
        <f>C34</f>
        <v>67680</v>
      </c>
      <c r="E33" s="15"/>
    </row>
    <row r="34" spans="1:5" ht="25.5" customHeight="1">
      <c r="A34" s="26" t="s">
        <v>38</v>
      </c>
      <c r="B34" s="14" t="s">
        <v>321</v>
      </c>
      <c r="C34" s="219">
        <v>67680</v>
      </c>
      <c r="E34" s="15"/>
    </row>
    <row r="35" spans="1:5" ht="10.199999999999999">
      <c r="A35" s="24" t="s">
        <v>39</v>
      </c>
      <c r="B35" s="23" t="s">
        <v>24</v>
      </c>
      <c r="C35" s="220">
        <f>C36+C38</f>
        <v>205920</v>
      </c>
      <c r="E35" s="15"/>
    </row>
    <row r="36" spans="1:5" ht="11.25" customHeight="1">
      <c r="A36" s="24" t="s">
        <v>297</v>
      </c>
      <c r="B36" s="25" t="s">
        <v>329</v>
      </c>
      <c r="C36" s="220">
        <f>C37</f>
        <v>48960</v>
      </c>
      <c r="E36" s="15"/>
    </row>
    <row r="37" spans="1:5" ht="20.399999999999999">
      <c r="A37" s="26" t="s">
        <v>330</v>
      </c>
      <c r="B37" s="25" t="s">
        <v>331</v>
      </c>
      <c r="C37" s="219">
        <v>48960</v>
      </c>
      <c r="E37" s="15"/>
    </row>
    <row r="38" spans="1:5" ht="10.199999999999999">
      <c r="A38" s="24" t="s">
        <v>298</v>
      </c>
      <c r="B38" s="25" t="s">
        <v>300</v>
      </c>
      <c r="C38" s="220">
        <f>C39</f>
        <v>156960</v>
      </c>
      <c r="E38" s="15"/>
    </row>
    <row r="39" spans="1:5" ht="20.399999999999999">
      <c r="A39" s="26" t="s">
        <v>332</v>
      </c>
      <c r="B39" s="25" t="s">
        <v>299</v>
      </c>
      <c r="C39" s="219">
        <v>156960</v>
      </c>
      <c r="E39" s="15"/>
    </row>
    <row r="40" spans="1:5" ht="10.199999999999999">
      <c r="A40" s="24" t="s">
        <v>338</v>
      </c>
      <c r="B40" s="23" t="s">
        <v>52</v>
      </c>
      <c r="C40" s="220">
        <f>C42</f>
        <v>13500</v>
      </c>
      <c r="E40" s="15"/>
    </row>
    <row r="41" spans="1:5" ht="38.25" customHeight="1">
      <c r="A41" s="28" t="s">
        <v>334</v>
      </c>
      <c r="B41" s="27" t="s">
        <v>333</v>
      </c>
      <c r="C41" s="219">
        <f>C42</f>
        <v>13500</v>
      </c>
      <c r="E41" s="15"/>
    </row>
    <row r="42" spans="1:5" ht="47.25" customHeight="1">
      <c r="A42" s="28" t="s">
        <v>53</v>
      </c>
      <c r="B42" s="27" t="s">
        <v>50</v>
      </c>
      <c r="C42" s="219">
        <v>13500</v>
      </c>
      <c r="E42" s="15"/>
    </row>
    <row r="43" spans="1:5" ht="21.75" customHeight="1">
      <c r="A43" s="24" t="s">
        <v>41</v>
      </c>
      <c r="B43" s="23" t="s">
        <v>40</v>
      </c>
      <c r="C43" s="220">
        <f>C44</f>
        <v>17200</v>
      </c>
      <c r="E43" s="15"/>
    </row>
    <row r="44" spans="1:5" ht="54.75" customHeight="1">
      <c r="A44" s="24" t="s">
        <v>42</v>
      </c>
      <c r="B44" s="32" t="s">
        <v>323</v>
      </c>
      <c r="C44" s="220">
        <f>C45</f>
        <v>17200</v>
      </c>
      <c r="E44" s="15"/>
    </row>
    <row r="45" spans="1:5" ht="40.799999999999997">
      <c r="A45" s="24" t="s">
        <v>43</v>
      </c>
      <c r="B45" s="25" t="s">
        <v>328</v>
      </c>
      <c r="C45" s="220">
        <f>C46</f>
        <v>17200</v>
      </c>
      <c r="E45" s="15"/>
    </row>
    <row r="46" spans="1:5" s="29" customFormat="1" ht="40.799999999999997">
      <c r="A46" s="26" t="s">
        <v>44</v>
      </c>
      <c r="B46" s="25" t="s">
        <v>322</v>
      </c>
      <c r="C46" s="219">
        <v>17200</v>
      </c>
    </row>
    <row r="47" spans="1:5" s="29" customFormat="1" ht="20.399999999999999">
      <c r="A47" s="24" t="s">
        <v>54</v>
      </c>
      <c r="B47" s="23" t="s">
        <v>324</v>
      </c>
      <c r="C47" s="220">
        <f>SUM(C48)</f>
        <v>63130</v>
      </c>
    </row>
    <row r="48" spans="1:5" ht="21.75" customHeight="1">
      <c r="A48" s="26" t="s">
        <v>304</v>
      </c>
      <c r="B48" s="25" t="s">
        <v>301</v>
      </c>
      <c r="C48" s="219">
        <f>C49</f>
        <v>63130</v>
      </c>
      <c r="E48" s="15"/>
    </row>
    <row r="49" spans="1:5" ht="21.75" customHeight="1">
      <c r="A49" s="26" t="s">
        <v>305</v>
      </c>
      <c r="B49" s="25" t="s">
        <v>302</v>
      </c>
      <c r="C49" s="219">
        <f>C50</f>
        <v>63130</v>
      </c>
      <c r="E49" s="15"/>
    </row>
    <row r="50" spans="1:5" ht="21.75" customHeight="1">
      <c r="A50" s="26" t="s">
        <v>71</v>
      </c>
      <c r="B50" s="25" t="s">
        <v>303</v>
      </c>
      <c r="C50" s="219">
        <v>63130</v>
      </c>
      <c r="E50" s="15"/>
    </row>
    <row r="51" spans="1:5" ht="21.75" customHeight="1">
      <c r="A51" s="278" t="s">
        <v>347</v>
      </c>
      <c r="B51" s="279" t="s">
        <v>348</v>
      </c>
      <c r="C51" s="280">
        <f>C52</f>
        <v>15000</v>
      </c>
      <c r="E51" s="15"/>
    </row>
    <row r="52" spans="1:5" ht="21.75" customHeight="1">
      <c r="A52" s="281" t="s">
        <v>349</v>
      </c>
      <c r="B52" s="282" t="s">
        <v>350</v>
      </c>
      <c r="C52" s="283">
        <f>C53</f>
        <v>15000</v>
      </c>
      <c r="E52" s="15"/>
    </row>
    <row r="53" spans="1:5" ht="21.75" customHeight="1">
      <c r="A53" s="281" t="s">
        <v>351</v>
      </c>
      <c r="B53" s="282" t="s">
        <v>352</v>
      </c>
      <c r="C53" s="283">
        <v>15000</v>
      </c>
      <c r="E53" s="15"/>
    </row>
    <row r="54" spans="1:5" ht="10.199999999999999">
      <c r="A54" s="24" t="s">
        <v>45</v>
      </c>
      <c r="B54" s="23" t="s">
        <v>28</v>
      </c>
      <c r="C54" s="220">
        <f>C55</f>
        <v>3169600</v>
      </c>
      <c r="E54" s="15"/>
    </row>
    <row r="55" spans="1:5" ht="20.399999999999999">
      <c r="A55" s="24" t="s">
        <v>47</v>
      </c>
      <c r="B55" s="23" t="s">
        <v>46</v>
      </c>
      <c r="C55" s="220">
        <f>C56+C59</f>
        <v>3169600</v>
      </c>
      <c r="E55" s="15"/>
    </row>
    <row r="56" spans="1:5" ht="20.399999999999999">
      <c r="A56" s="24" t="s">
        <v>366</v>
      </c>
      <c r="B56" s="23" t="s">
        <v>68</v>
      </c>
      <c r="C56" s="220">
        <f>C57</f>
        <v>3097100</v>
      </c>
      <c r="E56" s="15"/>
    </row>
    <row r="57" spans="1:5" ht="15" customHeight="1">
      <c r="A57" s="24" t="s">
        <v>365</v>
      </c>
      <c r="B57" s="25" t="s">
        <v>327</v>
      </c>
      <c r="C57" s="220">
        <f>C58</f>
        <v>3097100</v>
      </c>
      <c r="E57" s="15"/>
    </row>
    <row r="58" spans="1:5" ht="22.5" customHeight="1">
      <c r="A58" s="26" t="s">
        <v>364</v>
      </c>
      <c r="B58" s="25" t="s">
        <v>320</v>
      </c>
      <c r="C58" s="219">
        <v>3097100</v>
      </c>
      <c r="E58" s="15"/>
    </row>
    <row r="59" spans="1:5" ht="15" customHeight="1">
      <c r="A59" s="278" t="s">
        <v>353</v>
      </c>
      <c r="B59" s="23" t="s">
        <v>354</v>
      </c>
      <c r="C59" s="280">
        <f>C60</f>
        <v>72500</v>
      </c>
      <c r="E59" s="15"/>
    </row>
    <row r="60" spans="1:5" ht="24" customHeight="1">
      <c r="A60" s="281" t="s">
        <v>355</v>
      </c>
      <c r="B60" s="25" t="s">
        <v>356</v>
      </c>
      <c r="C60" s="283">
        <f>C61</f>
        <v>72500</v>
      </c>
      <c r="E60" s="15"/>
    </row>
    <row r="61" spans="1:5" ht="20.399999999999999">
      <c r="A61" s="281" t="s">
        <v>357</v>
      </c>
      <c r="B61" s="25" t="s">
        <v>356</v>
      </c>
      <c r="C61" s="283">
        <v>72500</v>
      </c>
      <c r="E61" s="15"/>
    </row>
  </sheetData>
  <mergeCells count="13">
    <mergeCell ref="A1:E1"/>
    <mergeCell ref="A2:E2"/>
    <mergeCell ref="A9:E9"/>
    <mergeCell ref="B15:B16"/>
    <mergeCell ref="B5:E5"/>
    <mergeCell ref="B6:E6"/>
    <mergeCell ref="B7:E7"/>
    <mergeCell ref="A11:E11"/>
    <mergeCell ref="A12:E12"/>
    <mergeCell ref="A13:E13"/>
    <mergeCell ref="A3:E3"/>
    <mergeCell ref="B4:C4"/>
    <mergeCell ref="B8:E8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66"/>
  <sheetViews>
    <sheetView view="pageBreakPreview" workbookViewId="0">
      <selection activeCell="B2" sqref="B2:G2"/>
    </sheetView>
  </sheetViews>
  <sheetFormatPr defaultColWidth="9.109375" defaultRowHeight="13.2"/>
  <cols>
    <col min="1" max="1" width="43.33203125" style="1" customWidth="1"/>
    <col min="2" max="2" width="6.33203125" style="13" customWidth="1"/>
    <col min="3" max="3" width="6.5546875" style="13" customWidth="1"/>
    <col min="4" max="4" width="6.44140625" style="13" customWidth="1"/>
    <col min="5" max="5" width="11.44140625" style="13" customWidth="1"/>
    <col min="6" max="6" width="5.109375" style="1" customWidth="1"/>
    <col min="7" max="7" width="13.88671875" style="1" customWidth="1"/>
    <col min="8" max="9" width="12.33203125" style="1" customWidth="1"/>
    <col min="10" max="16384" width="9.109375" style="1"/>
  </cols>
  <sheetData>
    <row r="1" spans="1:9">
      <c r="A1" s="5"/>
      <c r="B1" s="314" t="s">
        <v>423</v>
      </c>
      <c r="C1" s="314"/>
      <c r="D1" s="314"/>
      <c r="E1" s="314"/>
      <c r="F1" s="314"/>
      <c r="G1" s="314"/>
      <c r="H1" s="5"/>
      <c r="I1" s="5"/>
    </row>
    <row r="2" spans="1:9">
      <c r="A2" s="6"/>
      <c r="B2" s="314" t="s">
        <v>411</v>
      </c>
      <c r="C2" s="314"/>
      <c r="D2" s="314"/>
      <c r="E2" s="314"/>
      <c r="F2" s="314"/>
      <c r="G2" s="314"/>
      <c r="H2" s="6"/>
      <c r="I2" s="6"/>
    </row>
    <row r="3" spans="1:9">
      <c r="A3" s="314" t="s">
        <v>412</v>
      </c>
      <c r="B3" s="314"/>
      <c r="C3" s="314"/>
      <c r="D3" s="314"/>
      <c r="E3" s="314"/>
      <c r="F3" s="314"/>
      <c r="G3" s="314"/>
      <c r="H3" s="5"/>
      <c r="I3" s="5"/>
    </row>
    <row r="4" spans="1:9">
      <c r="A4" s="5"/>
      <c r="B4" s="314" t="s">
        <v>410</v>
      </c>
      <c r="C4" s="314"/>
      <c r="D4" s="314"/>
      <c r="E4" s="314"/>
      <c r="F4" s="314"/>
      <c r="G4" s="314"/>
      <c r="H4" s="5"/>
      <c r="I4" s="5"/>
    </row>
    <row r="5" spans="1:9">
      <c r="A5" s="5"/>
      <c r="B5" s="290"/>
      <c r="C5" s="290"/>
      <c r="D5" s="290"/>
      <c r="E5" s="290"/>
      <c r="F5" s="290" t="s">
        <v>414</v>
      </c>
      <c r="G5" s="290"/>
      <c r="H5" s="5"/>
      <c r="I5" s="5"/>
    </row>
    <row r="6" spans="1:9">
      <c r="A6" s="5"/>
      <c r="B6" s="304" t="s">
        <v>413</v>
      </c>
      <c r="C6" s="304"/>
      <c r="D6" s="304"/>
      <c r="E6" s="304"/>
      <c r="F6" s="304"/>
      <c r="G6" s="304"/>
      <c r="H6" s="5"/>
      <c r="I6" s="5"/>
    </row>
    <row r="7" spans="1:9" ht="10.5" customHeight="1">
      <c r="A7" s="3"/>
    </row>
    <row r="8" spans="1:9">
      <c r="A8" s="2"/>
    </row>
    <row r="9" spans="1:9">
      <c r="A9" s="312" t="s">
        <v>62</v>
      </c>
      <c r="B9" s="312"/>
      <c r="C9" s="312"/>
      <c r="D9" s="312"/>
      <c r="E9" s="312"/>
      <c r="F9" s="312"/>
      <c r="G9" s="312"/>
    </row>
    <row r="10" spans="1:9">
      <c r="A10" s="312" t="s">
        <v>358</v>
      </c>
      <c r="B10" s="312"/>
      <c r="C10" s="312"/>
      <c r="D10" s="312"/>
      <c r="E10" s="312"/>
      <c r="F10" s="312"/>
      <c r="G10" s="312"/>
    </row>
    <row r="11" spans="1:9" ht="9" customHeight="1" thickBot="1">
      <c r="A11" s="315"/>
      <c r="B11" s="315"/>
      <c r="C11" s="315"/>
      <c r="D11" s="315"/>
      <c r="E11" s="315"/>
      <c r="F11" s="315"/>
      <c r="G11" s="315"/>
    </row>
    <row r="12" spans="1:9" ht="1.5" hidden="1" customHeight="1">
      <c r="A12" s="312"/>
      <c r="B12" s="312"/>
      <c r="C12" s="312"/>
      <c r="D12" s="312"/>
      <c r="E12" s="312"/>
      <c r="F12" s="312"/>
      <c r="G12" s="312"/>
    </row>
    <row r="13" spans="1:9" hidden="1">
      <c r="A13" s="312"/>
      <c r="B13" s="312"/>
      <c r="C13" s="312"/>
      <c r="D13" s="312"/>
      <c r="E13" s="312"/>
      <c r="F13" s="312"/>
      <c r="G13" s="312"/>
    </row>
    <row r="14" spans="1:9" hidden="1">
      <c r="A14" s="313"/>
      <c r="B14" s="313"/>
      <c r="C14" s="313"/>
      <c r="D14" s="313"/>
      <c r="E14" s="313"/>
      <c r="F14" s="313"/>
      <c r="G14" s="313"/>
    </row>
    <row r="15" spans="1:9" s="89" customFormat="1" ht="27" thickBot="1">
      <c r="A15" s="85" t="s">
        <v>0</v>
      </c>
      <c r="B15" s="86"/>
      <c r="C15" s="87" t="s">
        <v>1</v>
      </c>
      <c r="D15" s="87" t="s">
        <v>2</v>
      </c>
      <c r="E15" s="87" t="s">
        <v>72</v>
      </c>
      <c r="F15" s="87" t="s">
        <v>3</v>
      </c>
      <c r="G15" s="88" t="s">
        <v>294</v>
      </c>
    </row>
    <row r="16" spans="1:9" s="89" customFormat="1" ht="13.8" thickBot="1">
      <c r="A16" s="90"/>
      <c r="B16" s="91"/>
      <c r="C16" s="92"/>
      <c r="D16" s="92"/>
      <c r="E16" s="92"/>
      <c r="F16" s="92"/>
      <c r="G16" s="93">
        <f>G17+G41+G49+G73+G84+G113+G149+G160</f>
        <v>7800234.9799999995</v>
      </c>
    </row>
    <row r="17" spans="1:7" s="89" customFormat="1" ht="20.25" customHeight="1">
      <c r="A17" s="94" t="s">
        <v>4</v>
      </c>
      <c r="B17" s="95" t="s">
        <v>8</v>
      </c>
      <c r="C17" s="96" t="s">
        <v>5</v>
      </c>
      <c r="D17" s="96"/>
      <c r="E17" s="96"/>
      <c r="F17" s="96"/>
      <c r="G17" s="97">
        <f>G18+G23+G35+G31+G48</f>
        <v>1650396.41</v>
      </c>
    </row>
    <row r="18" spans="1:7" s="89" customFormat="1" ht="39.6">
      <c r="A18" s="98" t="s">
        <v>81</v>
      </c>
      <c r="B18" s="99" t="s">
        <v>8</v>
      </c>
      <c r="C18" s="99" t="s">
        <v>5</v>
      </c>
      <c r="D18" s="100" t="s">
        <v>6</v>
      </c>
      <c r="E18" s="100"/>
      <c r="F18" s="100"/>
      <c r="G18" s="101">
        <f>G19</f>
        <v>317900</v>
      </c>
    </row>
    <row r="19" spans="1:7" s="89" customFormat="1" ht="52.8">
      <c r="A19" s="102" t="s">
        <v>73</v>
      </c>
      <c r="B19" s="103" t="s">
        <v>8</v>
      </c>
      <c r="C19" s="104" t="s">
        <v>5</v>
      </c>
      <c r="D19" s="104" t="s">
        <v>6</v>
      </c>
      <c r="E19" s="105" t="s">
        <v>233</v>
      </c>
      <c r="F19" s="105"/>
      <c r="G19" s="106">
        <f>G20</f>
        <v>317900</v>
      </c>
    </row>
    <row r="20" spans="1:7" s="89" customFormat="1" ht="26.4">
      <c r="A20" s="102" t="s">
        <v>82</v>
      </c>
      <c r="B20" s="104" t="s">
        <v>8</v>
      </c>
      <c r="C20" s="104" t="s">
        <v>5</v>
      </c>
      <c r="D20" s="105" t="s">
        <v>6</v>
      </c>
      <c r="E20" s="105" t="s">
        <v>234</v>
      </c>
      <c r="F20" s="105"/>
      <c r="G20" s="106">
        <f>G21</f>
        <v>317900</v>
      </c>
    </row>
    <row r="21" spans="1:7" s="89" customFormat="1">
      <c r="A21" s="102" t="s">
        <v>20</v>
      </c>
      <c r="B21" s="104" t="s">
        <v>8</v>
      </c>
      <c r="C21" s="104" t="s">
        <v>5</v>
      </c>
      <c r="D21" s="104" t="s">
        <v>6</v>
      </c>
      <c r="E21" s="105" t="s">
        <v>234</v>
      </c>
      <c r="F21" s="105"/>
      <c r="G21" s="106">
        <f>G22</f>
        <v>317900</v>
      </c>
    </row>
    <row r="22" spans="1:7" s="89" customFormat="1" ht="30.75" customHeight="1">
      <c r="A22" s="102" t="s">
        <v>74</v>
      </c>
      <c r="B22" s="104" t="s">
        <v>8</v>
      </c>
      <c r="C22" s="104" t="s">
        <v>5</v>
      </c>
      <c r="D22" s="104" t="s">
        <v>6</v>
      </c>
      <c r="E22" s="105" t="s">
        <v>234</v>
      </c>
      <c r="F22" s="105" t="s">
        <v>75</v>
      </c>
      <c r="G22" s="106">
        <v>317900</v>
      </c>
    </row>
    <row r="23" spans="1:7" s="89" customFormat="1" ht="55.5" customHeight="1">
      <c r="A23" s="98" t="s">
        <v>83</v>
      </c>
      <c r="B23" s="107" t="s">
        <v>8</v>
      </c>
      <c r="C23" s="99" t="s">
        <v>5</v>
      </c>
      <c r="D23" s="99" t="s">
        <v>7</v>
      </c>
      <c r="E23" s="99"/>
      <c r="F23" s="99"/>
      <c r="G23" s="101">
        <f>G24</f>
        <v>1237646.4099999999</v>
      </c>
    </row>
    <row r="24" spans="1:7" s="89" customFormat="1" ht="54" customHeight="1">
      <c r="A24" s="102" t="s">
        <v>73</v>
      </c>
      <c r="B24" s="104" t="s">
        <v>8</v>
      </c>
      <c r="C24" s="104" t="s">
        <v>5</v>
      </c>
      <c r="D24" s="105" t="s">
        <v>7</v>
      </c>
      <c r="E24" s="105" t="s">
        <v>233</v>
      </c>
      <c r="F24" s="105"/>
      <c r="G24" s="106">
        <f>G25</f>
        <v>1237646.4099999999</v>
      </c>
    </row>
    <row r="25" spans="1:7" s="89" customFormat="1" ht="28.5" customHeight="1">
      <c r="A25" s="102" t="s">
        <v>84</v>
      </c>
      <c r="B25" s="104" t="s">
        <v>8</v>
      </c>
      <c r="C25" s="104" t="s">
        <v>5</v>
      </c>
      <c r="D25" s="105" t="s">
        <v>7</v>
      </c>
      <c r="E25" s="105" t="s">
        <v>235</v>
      </c>
      <c r="F25" s="105"/>
      <c r="G25" s="106">
        <f>G26</f>
        <v>1237646.4099999999</v>
      </c>
    </row>
    <row r="26" spans="1:7" s="89" customFormat="1" ht="18.75" customHeight="1">
      <c r="A26" s="102" t="s">
        <v>76</v>
      </c>
      <c r="B26" s="104" t="s">
        <v>8</v>
      </c>
      <c r="C26" s="104" t="s">
        <v>5</v>
      </c>
      <c r="D26" s="105" t="s">
        <v>7</v>
      </c>
      <c r="E26" s="105" t="s">
        <v>236</v>
      </c>
      <c r="F26" s="105"/>
      <c r="G26" s="106">
        <f>G27+G28+G30+G29</f>
        <v>1237646.4099999999</v>
      </c>
    </row>
    <row r="27" spans="1:7" s="89" customFormat="1" ht="26.4">
      <c r="A27" s="102" t="s">
        <v>74</v>
      </c>
      <c r="B27" s="104" t="s">
        <v>8</v>
      </c>
      <c r="C27" s="104" t="s">
        <v>5</v>
      </c>
      <c r="D27" s="105" t="s">
        <v>7</v>
      </c>
      <c r="E27" s="105" t="s">
        <v>236</v>
      </c>
      <c r="F27" s="105" t="s">
        <v>75</v>
      </c>
      <c r="G27" s="106">
        <v>345900</v>
      </c>
    </row>
    <row r="28" spans="1:7" s="89" customFormat="1" ht="44.25" customHeight="1">
      <c r="A28" s="108" t="s">
        <v>77</v>
      </c>
      <c r="B28" s="104" t="s">
        <v>8</v>
      </c>
      <c r="C28" s="104" t="s">
        <v>5</v>
      </c>
      <c r="D28" s="105" t="s">
        <v>7</v>
      </c>
      <c r="E28" s="105" t="s">
        <v>236</v>
      </c>
      <c r="F28" s="105" t="s">
        <v>78</v>
      </c>
      <c r="G28" s="106">
        <v>386246.41</v>
      </c>
    </row>
    <row r="29" spans="1:7" s="89" customFormat="1" ht="13.8" customHeight="1">
      <c r="A29" s="108" t="s">
        <v>404</v>
      </c>
      <c r="B29" s="104" t="s">
        <v>8</v>
      </c>
      <c r="C29" s="104" t="s">
        <v>5</v>
      </c>
      <c r="D29" s="105" t="s">
        <v>7</v>
      </c>
      <c r="E29" s="105" t="s">
        <v>236</v>
      </c>
      <c r="F29" s="105" t="s">
        <v>405</v>
      </c>
      <c r="G29" s="106">
        <v>1000</v>
      </c>
    </row>
    <row r="30" spans="1:7" s="89" customFormat="1">
      <c r="A30" s="109" t="s">
        <v>79</v>
      </c>
      <c r="B30" s="104" t="s">
        <v>8</v>
      </c>
      <c r="C30" s="104" t="s">
        <v>5</v>
      </c>
      <c r="D30" s="105" t="s">
        <v>7</v>
      </c>
      <c r="E30" s="105" t="s">
        <v>236</v>
      </c>
      <c r="F30" s="105" t="s">
        <v>80</v>
      </c>
      <c r="G30" s="106">
        <v>504500</v>
      </c>
    </row>
    <row r="31" spans="1:7" s="89" customFormat="1">
      <c r="A31" s="98" t="s">
        <v>85</v>
      </c>
      <c r="B31" s="104" t="s">
        <v>8</v>
      </c>
      <c r="C31" s="99" t="s">
        <v>5</v>
      </c>
      <c r="D31" s="99" t="s">
        <v>48</v>
      </c>
      <c r="E31" s="100"/>
      <c r="F31" s="100"/>
      <c r="G31" s="101">
        <f>G32</f>
        <v>3000</v>
      </c>
    </row>
    <row r="32" spans="1:7" s="89" customFormat="1" ht="52.8">
      <c r="A32" s="102" t="s">
        <v>73</v>
      </c>
      <c r="B32" s="104" t="s">
        <v>8</v>
      </c>
      <c r="C32" s="104" t="s">
        <v>5</v>
      </c>
      <c r="D32" s="105" t="s">
        <v>48</v>
      </c>
      <c r="E32" s="105" t="s">
        <v>233</v>
      </c>
      <c r="F32" s="105"/>
      <c r="G32" s="110">
        <f>G33</f>
        <v>3000</v>
      </c>
    </row>
    <row r="33" spans="1:7" s="89" customFormat="1" ht="52.8">
      <c r="A33" s="102" t="s">
        <v>89</v>
      </c>
      <c r="B33" s="104" t="s">
        <v>8</v>
      </c>
      <c r="C33" s="104" t="s">
        <v>5</v>
      </c>
      <c r="D33" s="105" t="s">
        <v>48</v>
      </c>
      <c r="E33" s="105" t="s">
        <v>237</v>
      </c>
      <c r="F33" s="105"/>
      <c r="G33" s="106">
        <f>G34</f>
        <v>3000</v>
      </c>
    </row>
    <row r="34" spans="1:7" s="89" customFormat="1">
      <c r="A34" s="108" t="s">
        <v>85</v>
      </c>
      <c r="B34" s="104" t="s">
        <v>8</v>
      </c>
      <c r="C34" s="111" t="s">
        <v>5</v>
      </c>
      <c r="D34" s="112" t="s">
        <v>48</v>
      </c>
      <c r="E34" s="105" t="s">
        <v>237</v>
      </c>
      <c r="F34" s="105" t="s">
        <v>86</v>
      </c>
      <c r="G34" s="106">
        <v>3000</v>
      </c>
    </row>
    <row r="35" spans="1:7" s="89" customFormat="1">
      <c r="A35" s="98" t="s">
        <v>64</v>
      </c>
      <c r="B35" s="99" t="s">
        <v>8</v>
      </c>
      <c r="C35" s="99" t="s">
        <v>5</v>
      </c>
      <c r="D35" s="100" t="s">
        <v>63</v>
      </c>
      <c r="E35" s="100"/>
      <c r="F35" s="100"/>
      <c r="G35" s="101">
        <f>G36</f>
        <v>1000</v>
      </c>
    </row>
    <row r="36" spans="1:7" s="89" customFormat="1" ht="52.8">
      <c r="A36" s="197" t="s">
        <v>367</v>
      </c>
      <c r="B36" s="103" t="s">
        <v>8</v>
      </c>
      <c r="C36" s="104" t="s">
        <v>5</v>
      </c>
      <c r="D36" s="104" t="s">
        <v>63</v>
      </c>
      <c r="E36" s="105" t="s">
        <v>246</v>
      </c>
      <c r="F36" s="105"/>
      <c r="G36" s="106">
        <f>G37</f>
        <v>1000</v>
      </c>
    </row>
    <row r="37" spans="1:7" s="89" customFormat="1" ht="39.6">
      <c r="A37" s="198" t="s">
        <v>368</v>
      </c>
      <c r="B37" s="104" t="s">
        <v>8</v>
      </c>
      <c r="C37" s="104" t="s">
        <v>5</v>
      </c>
      <c r="D37" s="105" t="s">
        <v>63</v>
      </c>
      <c r="E37" s="202" t="s">
        <v>256</v>
      </c>
      <c r="F37" s="105"/>
      <c r="G37" s="106">
        <f>G38</f>
        <v>1000</v>
      </c>
    </row>
    <row r="38" spans="1:7" s="89" customFormat="1">
      <c r="A38" s="196" t="s">
        <v>156</v>
      </c>
      <c r="B38" s="104" t="s">
        <v>8</v>
      </c>
      <c r="C38" s="104" t="s">
        <v>5</v>
      </c>
      <c r="D38" s="104" t="s">
        <v>63</v>
      </c>
      <c r="E38" s="202" t="s">
        <v>257</v>
      </c>
      <c r="F38" s="105"/>
      <c r="G38" s="106">
        <f>G40</f>
        <v>1000</v>
      </c>
    </row>
    <row r="39" spans="1:7" s="89" customFormat="1">
      <c r="A39" s="196" t="s">
        <v>158</v>
      </c>
      <c r="B39" s="104" t="s">
        <v>8</v>
      </c>
      <c r="C39" s="104" t="s">
        <v>5</v>
      </c>
      <c r="D39" s="104" t="s">
        <v>63</v>
      </c>
      <c r="E39" s="202" t="s">
        <v>258</v>
      </c>
      <c r="F39" s="105"/>
      <c r="G39" s="106">
        <f>G40</f>
        <v>1000</v>
      </c>
    </row>
    <row r="40" spans="1:7" s="89" customFormat="1" ht="39.6">
      <c r="A40" s="196" t="s">
        <v>77</v>
      </c>
      <c r="B40" s="104" t="s">
        <v>8</v>
      </c>
      <c r="C40" s="104" t="s">
        <v>5</v>
      </c>
      <c r="D40" s="104" t="s">
        <v>63</v>
      </c>
      <c r="E40" s="202" t="s">
        <v>258</v>
      </c>
      <c r="F40" s="105" t="s">
        <v>78</v>
      </c>
      <c r="G40" s="106">
        <v>1000</v>
      </c>
    </row>
    <row r="41" spans="1:7" s="89" customFormat="1" ht="0.75" customHeight="1">
      <c r="A41" s="113" t="s">
        <v>9</v>
      </c>
      <c r="B41" s="114" t="s">
        <v>8</v>
      </c>
      <c r="C41" s="115" t="s">
        <v>6</v>
      </c>
      <c r="D41" s="114"/>
      <c r="E41" s="201"/>
      <c r="F41" s="114"/>
      <c r="G41" s="116">
        <f>G42</f>
        <v>0</v>
      </c>
    </row>
    <row r="42" spans="1:7" s="89" customFormat="1" hidden="1">
      <c r="A42" s="94" t="s">
        <v>10</v>
      </c>
      <c r="B42" s="117" t="s">
        <v>8</v>
      </c>
      <c r="C42" s="95" t="s">
        <v>6</v>
      </c>
      <c r="D42" s="96" t="s">
        <v>12</v>
      </c>
      <c r="E42" s="96"/>
      <c r="F42" s="96"/>
      <c r="G42" s="118">
        <f>G43</f>
        <v>0</v>
      </c>
    </row>
    <row r="43" spans="1:7" s="89" customFormat="1" ht="52.8" hidden="1">
      <c r="A43" s="102" t="s">
        <v>73</v>
      </c>
      <c r="B43" s="103" t="s">
        <v>8</v>
      </c>
      <c r="C43" s="104" t="s">
        <v>6</v>
      </c>
      <c r="D43" s="104" t="s">
        <v>12</v>
      </c>
      <c r="E43" s="105" t="s">
        <v>233</v>
      </c>
      <c r="F43" s="105"/>
      <c r="G43" s="106">
        <f>G44</f>
        <v>0</v>
      </c>
    </row>
    <row r="44" spans="1:7" s="89" customFormat="1" hidden="1">
      <c r="A44" s="102" t="s">
        <v>64</v>
      </c>
      <c r="B44" s="104" t="s">
        <v>8</v>
      </c>
      <c r="C44" s="105" t="s">
        <v>6</v>
      </c>
      <c r="D44" s="105" t="s">
        <v>12</v>
      </c>
      <c r="E44" s="119" t="s">
        <v>238</v>
      </c>
      <c r="F44" s="105"/>
      <c r="G44" s="106">
        <f>SUM(G45)</f>
        <v>0</v>
      </c>
    </row>
    <row r="45" spans="1:7" s="89" customFormat="1" ht="39.6" hidden="1">
      <c r="A45" s="120" t="s">
        <v>21</v>
      </c>
      <c r="B45" s="103" t="s">
        <v>8</v>
      </c>
      <c r="C45" s="104" t="s">
        <v>6</v>
      </c>
      <c r="D45" s="104" t="s">
        <v>12</v>
      </c>
      <c r="E45" s="105" t="s">
        <v>239</v>
      </c>
      <c r="F45" s="96"/>
      <c r="G45" s="118">
        <f>G46+G47</f>
        <v>0</v>
      </c>
    </row>
    <row r="46" spans="1:7" s="89" customFormat="1" ht="33" hidden="1" customHeight="1">
      <c r="A46" s="102" t="s">
        <v>74</v>
      </c>
      <c r="B46" s="117" t="s">
        <v>8</v>
      </c>
      <c r="C46" s="104" t="s">
        <v>6</v>
      </c>
      <c r="D46" s="104" t="s">
        <v>12</v>
      </c>
      <c r="E46" s="105" t="s">
        <v>239</v>
      </c>
      <c r="F46" s="105" t="s">
        <v>75</v>
      </c>
      <c r="G46" s="121"/>
    </row>
    <row r="47" spans="1:7" s="89" customFormat="1" ht="39.75" hidden="1" customHeight="1">
      <c r="A47" s="108" t="s">
        <v>77</v>
      </c>
      <c r="B47" s="117" t="s">
        <v>8</v>
      </c>
      <c r="C47" s="104" t="s">
        <v>6</v>
      </c>
      <c r="D47" s="104" t="s">
        <v>12</v>
      </c>
      <c r="E47" s="105" t="s">
        <v>239</v>
      </c>
      <c r="F47" s="105" t="s">
        <v>78</v>
      </c>
      <c r="G47" s="121"/>
    </row>
    <row r="48" spans="1:7" s="89" customFormat="1" ht="15" customHeight="1">
      <c r="A48" s="108" t="s">
        <v>10</v>
      </c>
      <c r="B48" s="104" t="s">
        <v>8</v>
      </c>
      <c r="C48" s="104" t="s">
        <v>6</v>
      </c>
      <c r="D48" s="104" t="s">
        <v>12</v>
      </c>
      <c r="E48" s="202" t="s">
        <v>239</v>
      </c>
      <c r="F48" s="105" t="s">
        <v>75</v>
      </c>
      <c r="G48" s="121">
        <v>90850</v>
      </c>
    </row>
    <row r="49" spans="1:7" s="89" customFormat="1" ht="26.4">
      <c r="A49" s="98" t="s">
        <v>11</v>
      </c>
      <c r="B49" s="107" t="s">
        <v>8</v>
      </c>
      <c r="C49" s="100" t="s">
        <v>12</v>
      </c>
      <c r="D49" s="100"/>
      <c r="E49" s="100"/>
      <c r="F49" s="100"/>
      <c r="G49" s="122">
        <f>G50+G63</f>
        <v>122870</v>
      </c>
    </row>
    <row r="50" spans="1:7" s="89" customFormat="1">
      <c r="A50" s="94" t="s">
        <v>26</v>
      </c>
      <c r="B50" s="123" t="s">
        <v>8</v>
      </c>
      <c r="C50" s="95" t="s">
        <v>12</v>
      </c>
      <c r="D50" s="95" t="s">
        <v>6</v>
      </c>
      <c r="E50" s="96"/>
      <c r="F50" s="96"/>
      <c r="G50" s="124">
        <f>G56+G51</f>
        <v>22000</v>
      </c>
    </row>
    <row r="51" spans="1:7" s="89" customFormat="1" ht="42" customHeight="1">
      <c r="A51" s="197" t="s">
        <v>367</v>
      </c>
      <c r="B51" s="104" t="s">
        <v>8</v>
      </c>
      <c r="C51" s="105" t="s">
        <v>12</v>
      </c>
      <c r="D51" s="105" t="s">
        <v>6</v>
      </c>
      <c r="E51" s="105" t="s">
        <v>246</v>
      </c>
      <c r="F51" s="105"/>
      <c r="G51" s="106">
        <f>G52</f>
        <v>1000</v>
      </c>
    </row>
    <row r="52" spans="1:7" s="89" customFormat="1" ht="39.6">
      <c r="A52" s="198" t="s">
        <v>369</v>
      </c>
      <c r="B52" s="104" t="s">
        <v>8</v>
      </c>
      <c r="C52" s="105" t="s">
        <v>12</v>
      </c>
      <c r="D52" s="105" t="s">
        <v>6</v>
      </c>
      <c r="E52" s="105" t="s">
        <v>253</v>
      </c>
      <c r="F52" s="105"/>
      <c r="G52" s="106">
        <f>G54</f>
        <v>1000</v>
      </c>
    </row>
    <row r="53" spans="1:7" s="89" customFormat="1" ht="26.4">
      <c r="A53" s="196" t="s">
        <v>151</v>
      </c>
      <c r="B53" s="104" t="s">
        <v>8</v>
      </c>
      <c r="C53" s="105" t="s">
        <v>12</v>
      </c>
      <c r="D53" s="105" t="s">
        <v>6</v>
      </c>
      <c r="E53" s="105" t="s">
        <v>254</v>
      </c>
      <c r="F53" s="105"/>
      <c r="G53" s="106">
        <f>G55</f>
        <v>1000</v>
      </c>
    </row>
    <row r="54" spans="1:7" s="89" customFormat="1" ht="26.4">
      <c r="A54" s="196" t="s">
        <v>153</v>
      </c>
      <c r="B54" s="104" t="s">
        <v>8</v>
      </c>
      <c r="C54" s="105" t="s">
        <v>12</v>
      </c>
      <c r="D54" s="105" t="s">
        <v>6</v>
      </c>
      <c r="E54" s="105" t="s">
        <v>255</v>
      </c>
      <c r="F54" s="130"/>
      <c r="G54" s="131">
        <f>G55</f>
        <v>1000</v>
      </c>
    </row>
    <row r="55" spans="1:7" s="89" customFormat="1" ht="41.25" customHeight="1">
      <c r="A55" s="108" t="s">
        <v>77</v>
      </c>
      <c r="B55" s="104" t="s">
        <v>8</v>
      </c>
      <c r="C55" s="105" t="s">
        <v>12</v>
      </c>
      <c r="D55" s="105" t="s">
        <v>6</v>
      </c>
      <c r="E55" s="105" t="s">
        <v>255</v>
      </c>
      <c r="F55" s="105" t="s">
        <v>78</v>
      </c>
      <c r="G55" s="106">
        <v>1000</v>
      </c>
    </row>
    <row r="56" spans="1:7" s="89" customFormat="1" ht="66">
      <c r="A56" s="125" t="s">
        <v>396</v>
      </c>
      <c r="B56" s="104" t="s">
        <v>8</v>
      </c>
      <c r="C56" s="111" t="s">
        <v>12</v>
      </c>
      <c r="D56" s="112" t="s">
        <v>6</v>
      </c>
      <c r="E56" s="105" t="s">
        <v>240</v>
      </c>
      <c r="F56" s="105"/>
      <c r="G56" s="121">
        <f>SUM(G57+G60)</f>
        <v>21000</v>
      </c>
    </row>
    <row r="57" spans="1:7" s="89" customFormat="1">
      <c r="A57" s="196" t="s">
        <v>166</v>
      </c>
      <c r="B57" s="104" t="s">
        <v>8</v>
      </c>
      <c r="C57" s="104" t="s">
        <v>12</v>
      </c>
      <c r="D57" s="104" t="s">
        <v>6</v>
      </c>
      <c r="E57" s="105" t="s">
        <v>243</v>
      </c>
      <c r="F57" s="126"/>
      <c r="G57" s="121">
        <f>G58</f>
        <v>11000</v>
      </c>
    </row>
    <row r="58" spans="1:7" s="89" customFormat="1" ht="26.4">
      <c r="A58" s="224" t="s">
        <v>87</v>
      </c>
      <c r="B58" s="104" t="s">
        <v>8</v>
      </c>
      <c r="C58" s="104" t="s">
        <v>12</v>
      </c>
      <c r="D58" s="104" t="s">
        <v>6</v>
      </c>
      <c r="E58" s="105" t="s">
        <v>241</v>
      </c>
      <c r="F58" s="126"/>
      <c r="G58" s="121">
        <f>G59</f>
        <v>11000</v>
      </c>
    </row>
    <row r="59" spans="1:7" s="89" customFormat="1" ht="40.5" customHeight="1">
      <c r="A59" s="108" t="s">
        <v>77</v>
      </c>
      <c r="B59" s="104" t="s">
        <v>8</v>
      </c>
      <c r="C59" s="104" t="s">
        <v>12</v>
      </c>
      <c r="D59" s="104" t="s">
        <v>6</v>
      </c>
      <c r="E59" s="105" t="s">
        <v>241</v>
      </c>
      <c r="F59" s="105" t="s">
        <v>78</v>
      </c>
      <c r="G59" s="106">
        <v>11000</v>
      </c>
    </row>
    <row r="60" spans="1:7" s="89" customFormat="1">
      <c r="A60" s="196" t="s">
        <v>244</v>
      </c>
      <c r="B60" s="104" t="s">
        <v>8</v>
      </c>
      <c r="C60" s="104" t="s">
        <v>12</v>
      </c>
      <c r="D60" s="104" t="s">
        <v>6</v>
      </c>
      <c r="E60" s="105" t="s">
        <v>245</v>
      </c>
      <c r="F60" s="126"/>
      <c r="G60" s="121">
        <f>G61</f>
        <v>10000</v>
      </c>
    </row>
    <row r="61" spans="1:7" s="89" customFormat="1" ht="26.4">
      <c r="A61" s="224" t="s">
        <v>172</v>
      </c>
      <c r="B61" s="104" t="s">
        <v>8</v>
      </c>
      <c r="C61" s="104" t="s">
        <v>12</v>
      </c>
      <c r="D61" s="104" t="s">
        <v>6</v>
      </c>
      <c r="E61" s="105" t="s">
        <v>242</v>
      </c>
      <c r="F61" s="126"/>
      <c r="G61" s="121">
        <f>G62</f>
        <v>10000</v>
      </c>
    </row>
    <row r="62" spans="1:7" s="89" customFormat="1" ht="39" customHeight="1">
      <c r="A62" s="108" t="s">
        <v>77</v>
      </c>
      <c r="B62" s="104" t="s">
        <v>8</v>
      </c>
      <c r="C62" s="104" t="s">
        <v>12</v>
      </c>
      <c r="D62" s="104" t="s">
        <v>6</v>
      </c>
      <c r="E62" s="105" t="s">
        <v>242</v>
      </c>
      <c r="F62" s="105" t="s">
        <v>78</v>
      </c>
      <c r="G62" s="106">
        <v>10000</v>
      </c>
    </row>
    <row r="63" spans="1:7" s="89" customFormat="1" ht="43.5" customHeight="1">
      <c r="A63" s="98" t="s">
        <v>88</v>
      </c>
      <c r="B63" s="127" t="s">
        <v>8</v>
      </c>
      <c r="C63" s="128" t="s">
        <v>12</v>
      </c>
      <c r="D63" s="128" t="s">
        <v>13</v>
      </c>
      <c r="E63" s="128"/>
      <c r="F63" s="128"/>
      <c r="G63" s="129">
        <f>G64</f>
        <v>100870</v>
      </c>
    </row>
    <row r="64" spans="1:7" s="89" customFormat="1" ht="54" customHeight="1">
      <c r="A64" s="197" t="s">
        <v>367</v>
      </c>
      <c r="B64" s="104" t="s">
        <v>8</v>
      </c>
      <c r="C64" s="105" t="s">
        <v>12</v>
      </c>
      <c r="D64" s="105" t="s">
        <v>13</v>
      </c>
      <c r="E64" s="105" t="s">
        <v>246</v>
      </c>
      <c r="F64" s="105"/>
      <c r="G64" s="106">
        <f>G65+G69</f>
        <v>100870</v>
      </c>
    </row>
    <row r="65" spans="1:7" s="89" customFormat="1" ht="66">
      <c r="A65" s="198" t="s">
        <v>370</v>
      </c>
      <c r="B65" s="104" t="s">
        <v>8</v>
      </c>
      <c r="C65" s="105" t="s">
        <v>12</v>
      </c>
      <c r="D65" s="105" t="s">
        <v>13</v>
      </c>
      <c r="E65" s="105" t="s">
        <v>247</v>
      </c>
      <c r="F65" s="105"/>
      <c r="G65" s="106">
        <f>G67</f>
        <v>1000</v>
      </c>
    </row>
    <row r="66" spans="1:7" s="89" customFormat="1" ht="39.6">
      <c r="A66" s="199" t="s">
        <v>142</v>
      </c>
      <c r="B66" s="104" t="s">
        <v>8</v>
      </c>
      <c r="C66" s="105" t="s">
        <v>12</v>
      </c>
      <c r="D66" s="105" t="s">
        <v>13</v>
      </c>
      <c r="E66" s="105" t="s">
        <v>248</v>
      </c>
      <c r="F66" s="105"/>
      <c r="G66" s="106">
        <f>G68</f>
        <v>1000</v>
      </c>
    </row>
    <row r="67" spans="1:7" s="89" customFormat="1" ht="26.4">
      <c r="A67" s="200" t="s">
        <v>144</v>
      </c>
      <c r="B67" s="104" t="s">
        <v>8</v>
      </c>
      <c r="C67" s="105" t="s">
        <v>12</v>
      </c>
      <c r="D67" s="105" t="s">
        <v>13</v>
      </c>
      <c r="E67" s="105" t="s">
        <v>249</v>
      </c>
      <c r="F67" s="130"/>
      <c r="G67" s="131">
        <f>G68</f>
        <v>1000</v>
      </c>
    </row>
    <row r="68" spans="1:7" s="89" customFormat="1" ht="36" customHeight="1">
      <c r="A68" s="108" t="s">
        <v>77</v>
      </c>
      <c r="B68" s="104" t="s">
        <v>8</v>
      </c>
      <c r="C68" s="105" t="s">
        <v>12</v>
      </c>
      <c r="D68" s="105" t="s">
        <v>13</v>
      </c>
      <c r="E68" s="105" t="s">
        <v>249</v>
      </c>
      <c r="F68" s="105" t="s">
        <v>78</v>
      </c>
      <c r="G68" s="106">
        <v>1000</v>
      </c>
    </row>
    <row r="69" spans="1:7" s="289" customFormat="1" ht="39.6">
      <c r="A69" s="292" t="s">
        <v>371</v>
      </c>
      <c r="B69" s="293" t="s">
        <v>8</v>
      </c>
      <c r="C69" s="294" t="s">
        <v>12</v>
      </c>
      <c r="D69" s="294" t="s">
        <v>13</v>
      </c>
      <c r="E69" s="294" t="s">
        <v>250</v>
      </c>
      <c r="F69" s="294"/>
      <c r="G69" s="295">
        <f>G71</f>
        <v>99870</v>
      </c>
    </row>
    <row r="70" spans="1:7" s="89" customFormat="1" ht="26.4">
      <c r="A70" s="196" t="s">
        <v>147</v>
      </c>
      <c r="B70" s="104" t="s">
        <v>8</v>
      </c>
      <c r="C70" s="105" t="s">
        <v>12</v>
      </c>
      <c r="D70" s="105" t="s">
        <v>13</v>
      </c>
      <c r="E70" s="105" t="s">
        <v>251</v>
      </c>
      <c r="F70" s="105"/>
      <c r="G70" s="106">
        <f>G72</f>
        <v>99870</v>
      </c>
    </row>
    <row r="71" spans="1:7" s="89" customFormat="1" ht="26.4">
      <c r="A71" s="200" t="s">
        <v>144</v>
      </c>
      <c r="B71" s="104" t="s">
        <v>8</v>
      </c>
      <c r="C71" s="105" t="s">
        <v>12</v>
      </c>
      <c r="D71" s="105" t="s">
        <v>13</v>
      </c>
      <c r="E71" s="105" t="s">
        <v>252</v>
      </c>
      <c r="F71" s="130"/>
      <c r="G71" s="131">
        <f>G72</f>
        <v>99870</v>
      </c>
    </row>
    <row r="72" spans="1:7" s="89" customFormat="1" ht="36.75" customHeight="1">
      <c r="A72" s="108" t="s">
        <v>77</v>
      </c>
      <c r="B72" s="104" t="s">
        <v>8</v>
      </c>
      <c r="C72" s="105" t="s">
        <v>12</v>
      </c>
      <c r="D72" s="105" t="s">
        <v>13</v>
      </c>
      <c r="E72" s="105" t="s">
        <v>252</v>
      </c>
      <c r="F72" s="105" t="s">
        <v>78</v>
      </c>
      <c r="G72" s="106">
        <v>99870</v>
      </c>
    </row>
    <row r="73" spans="1:7" s="89" customFormat="1">
      <c r="A73" s="98" t="s">
        <v>56</v>
      </c>
      <c r="B73" s="107" t="s">
        <v>8</v>
      </c>
      <c r="C73" s="100" t="s">
        <v>7</v>
      </c>
      <c r="D73" s="100"/>
      <c r="E73" s="100"/>
      <c r="F73" s="100"/>
      <c r="G73" s="122">
        <f>G79+G74</f>
        <v>1378532.5699999998</v>
      </c>
    </row>
    <row r="74" spans="1:7" s="89" customFormat="1">
      <c r="A74" s="98" t="s">
        <v>273</v>
      </c>
      <c r="B74" s="99" t="s">
        <v>8</v>
      </c>
      <c r="C74" s="100" t="s">
        <v>7</v>
      </c>
      <c r="D74" s="100" t="s">
        <v>13</v>
      </c>
      <c r="E74" s="100"/>
      <c r="F74" s="100"/>
      <c r="G74" s="97">
        <f>G75</f>
        <v>776132.57</v>
      </c>
    </row>
    <row r="75" spans="1:7" s="89" customFormat="1" ht="52.8">
      <c r="A75" s="197" t="s">
        <v>372</v>
      </c>
      <c r="B75" s="104" t="s">
        <v>8</v>
      </c>
      <c r="C75" s="105" t="s">
        <v>7</v>
      </c>
      <c r="D75" s="105" t="s">
        <v>13</v>
      </c>
      <c r="E75" s="105" t="s">
        <v>274</v>
      </c>
      <c r="F75" s="104"/>
      <c r="G75" s="106">
        <f>G76</f>
        <v>776132.57</v>
      </c>
    </row>
    <row r="76" spans="1:7" s="89" customFormat="1" ht="39.6">
      <c r="A76" s="203" t="s">
        <v>184</v>
      </c>
      <c r="B76" s="104" t="s">
        <v>8</v>
      </c>
      <c r="C76" s="105" t="s">
        <v>7</v>
      </c>
      <c r="D76" s="105" t="s">
        <v>13</v>
      </c>
      <c r="E76" s="105" t="s">
        <v>275</v>
      </c>
      <c r="F76" s="104"/>
      <c r="G76" s="106">
        <f>G77</f>
        <v>776132.57</v>
      </c>
    </row>
    <row r="77" spans="1:7" s="89" customFormat="1" ht="39" customHeight="1">
      <c r="A77" s="204" t="s">
        <v>186</v>
      </c>
      <c r="B77" s="104" t="s">
        <v>8</v>
      </c>
      <c r="C77" s="105" t="s">
        <v>7</v>
      </c>
      <c r="D77" s="105" t="s">
        <v>13</v>
      </c>
      <c r="E77" s="104" t="s">
        <v>276</v>
      </c>
      <c r="F77" s="105"/>
      <c r="G77" s="106">
        <f>SUM(G78)</f>
        <v>776132.57</v>
      </c>
    </row>
    <row r="78" spans="1:7" s="89" customFormat="1" ht="39.6">
      <c r="A78" s="108" t="s">
        <v>77</v>
      </c>
      <c r="B78" s="104" t="s">
        <v>8</v>
      </c>
      <c r="C78" s="105" t="s">
        <v>7</v>
      </c>
      <c r="D78" s="105" t="s">
        <v>13</v>
      </c>
      <c r="E78" s="104" t="s">
        <v>276</v>
      </c>
      <c r="F78" s="112" t="s">
        <v>78</v>
      </c>
      <c r="G78" s="133">
        <v>776132.57</v>
      </c>
    </row>
    <row r="79" spans="1:7" s="89" customFormat="1" ht="26.4">
      <c r="A79" s="98" t="s">
        <v>90</v>
      </c>
      <c r="B79" s="99" t="s">
        <v>8</v>
      </c>
      <c r="C79" s="100" t="s">
        <v>7</v>
      </c>
      <c r="D79" s="100" t="s">
        <v>49</v>
      </c>
      <c r="E79" s="100"/>
      <c r="F79" s="100"/>
      <c r="G79" s="97">
        <f>G80</f>
        <v>602400</v>
      </c>
    </row>
    <row r="80" spans="1:7" s="89" customFormat="1" ht="52.8">
      <c r="A80" s="102" t="s">
        <v>73</v>
      </c>
      <c r="B80" s="104" t="s">
        <v>8</v>
      </c>
      <c r="C80" s="105" t="s">
        <v>7</v>
      </c>
      <c r="D80" s="105" t="s">
        <v>49</v>
      </c>
      <c r="E80" s="105" t="s">
        <v>233</v>
      </c>
      <c r="F80" s="104"/>
      <c r="G80" s="106">
        <f>G81</f>
        <v>602400</v>
      </c>
    </row>
    <row r="81" spans="1:7" s="89" customFormat="1">
      <c r="A81" s="102" t="s">
        <v>64</v>
      </c>
      <c r="B81" s="104" t="s">
        <v>8</v>
      </c>
      <c r="C81" s="105" t="s">
        <v>7</v>
      </c>
      <c r="D81" s="105" t="s">
        <v>49</v>
      </c>
      <c r="E81" s="105" t="s">
        <v>238</v>
      </c>
      <c r="F81" s="104"/>
      <c r="G81" s="106">
        <f>G82</f>
        <v>602400</v>
      </c>
    </row>
    <row r="82" spans="1:7" s="89" customFormat="1" ht="42.75" customHeight="1">
      <c r="A82" s="108" t="s">
        <v>341</v>
      </c>
      <c r="B82" s="104" t="s">
        <v>8</v>
      </c>
      <c r="C82" s="105" t="s">
        <v>7</v>
      </c>
      <c r="D82" s="105" t="s">
        <v>49</v>
      </c>
      <c r="E82" s="104" t="s">
        <v>259</v>
      </c>
      <c r="F82" s="105"/>
      <c r="G82" s="106">
        <f>SUM(G83)</f>
        <v>602400</v>
      </c>
    </row>
    <row r="83" spans="1:7" s="89" customFormat="1" ht="26.4">
      <c r="A83" s="108" t="s">
        <v>105</v>
      </c>
      <c r="B83" s="104" t="s">
        <v>8</v>
      </c>
      <c r="C83" s="105" t="s">
        <v>7</v>
      </c>
      <c r="D83" s="105" t="s">
        <v>49</v>
      </c>
      <c r="E83" s="104" t="s">
        <v>259</v>
      </c>
      <c r="F83" s="112" t="s">
        <v>75</v>
      </c>
      <c r="G83" s="133">
        <v>602400</v>
      </c>
    </row>
    <row r="84" spans="1:7" s="89" customFormat="1" ht="15" customHeight="1">
      <c r="A84" s="98" t="s">
        <v>102</v>
      </c>
      <c r="B84" s="99" t="s">
        <v>8</v>
      </c>
      <c r="C84" s="100" t="s">
        <v>15</v>
      </c>
      <c r="D84" s="100"/>
      <c r="E84" s="100"/>
      <c r="F84" s="100"/>
      <c r="G84" s="122">
        <f>SUM(G89+G94+G108+G85)</f>
        <v>1424380</v>
      </c>
    </row>
    <row r="85" spans="1:7" s="89" customFormat="1" hidden="1">
      <c r="A85" s="98" t="s">
        <v>128</v>
      </c>
      <c r="B85" s="99" t="s">
        <v>8</v>
      </c>
      <c r="C85" s="99" t="s">
        <v>15</v>
      </c>
      <c r="D85" s="99" t="s">
        <v>5</v>
      </c>
      <c r="E85" s="126"/>
      <c r="F85" s="105"/>
      <c r="G85" s="122">
        <f>SUM(G86)</f>
        <v>0</v>
      </c>
    </row>
    <row r="86" spans="1:7" s="89" customFormat="1" ht="52.8" hidden="1">
      <c r="A86" s="102" t="s">
        <v>73</v>
      </c>
      <c r="B86" s="103" t="s">
        <v>8</v>
      </c>
      <c r="C86" s="105" t="s">
        <v>15</v>
      </c>
      <c r="D86" s="105" t="s">
        <v>5</v>
      </c>
      <c r="E86" s="105" t="s">
        <v>233</v>
      </c>
      <c r="F86" s="100"/>
      <c r="G86" s="132">
        <f>SUM(G87)</f>
        <v>0</v>
      </c>
    </row>
    <row r="87" spans="1:7" s="89" customFormat="1" ht="26.4" hidden="1">
      <c r="A87" s="134" t="s">
        <v>130</v>
      </c>
      <c r="B87" s="103" t="s">
        <v>8</v>
      </c>
      <c r="C87" s="105" t="s">
        <v>15</v>
      </c>
      <c r="D87" s="105" t="s">
        <v>5</v>
      </c>
      <c r="E87" s="112" t="s">
        <v>129</v>
      </c>
      <c r="F87" s="112"/>
      <c r="G87" s="121">
        <f>SUM(G88)</f>
        <v>0</v>
      </c>
    </row>
    <row r="88" spans="1:7" s="89" customFormat="1" ht="39.6" hidden="1">
      <c r="A88" s="108" t="s">
        <v>77</v>
      </c>
      <c r="B88" s="103" t="s">
        <v>8</v>
      </c>
      <c r="C88" s="105" t="s">
        <v>15</v>
      </c>
      <c r="D88" s="105" t="s">
        <v>5</v>
      </c>
      <c r="E88" s="112" t="s">
        <v>129</v>
      </c>
      <c r="F88" s="112" t="s">
        <v>78</v>
      </c>
      <c r="G88" s="121"/>
    </row>
    <row r="89" spans="1:7" s="89" customFormat="1">
      <c r="A89" s="98" t="s">
        <v>55</v>
      </c>
      <c r="B89" s="99" t="s">
        <v>8</v>
      </c>
      <c r="C89" s="99" t="s">
        <v>15</v>
      </c>
      <c r="D89" s="99" t="s">
        <v>6</v>
      </c>
      <c r="E89" s="126"/>
      <c r="F89" s="105"/>
      <c r="G89" s="122">
        <f>SUM(G90)</f>
        <v>131000</v>
      </c>
    </row>
    <row r="90" spans="1:7" s="89" customFormat="1" ht="26.4">
      <c r="A90" s="125" t="s">
        <v>373</v>
      </c>
      <c r="B90" s="103" t="s">
        <v>8</v>
      </c>
      <c r="C90" s="105" t="s">
        <v>15</v>
      </c>
      <c r="D90" s="105" t="s">
        <v>6</v>
      </c>
      <c r="E90" s="105" t="s">
        <v>260</v>
      </c>
      <c r="F90" s="100"/>
      <c r="G90" s="132">
        <f>SUM(G92)</f>
        <v>131000</v>
      </c>
    </row>
    <row r="91" spans="1:7" s="89" customFormat="1" ht="18" customHeight="1">
      <c r="A91" s="205" t="s">
        <v>213</v>
      </c>
      <c r="B91" s="103" t="s">
        <v>8</v>
      </c>
      <c r="C91" s="105" t="s">
        <v>15</v>
      </c>
      <c r="D91" s="105" t="s">
        <v>6</v>
      </c>
      <c r="E91" s="202" t="s">
        <v>261</v>
      </c>
      <c r="F91" s="112"/>
      <c r="G91" s="121">
        <f>SUM(G92)</f>
        <v>131000</v>
      </c>
    </row>
    <row r="92" spans="1:7" s="89" customFormat="1" ht="39.6">
      <c r="A92" s="204" t="s">
        <v>215</v>
      </c>
      <c r="B92" s="103" t="s">
        <v>8</v>
      </c>
      <c r="C92" s="105" t="s">
        <v>15</v>
      </c>
      <c r="D92" s="105" t="s">
        <v>6</v>
      </c>
      <c r="E92" s="202" t="s">
        <v>262</v>
      </c>
      <c r="F92" s="112"/>
      <c r="G92" s="121">
        <f>SUM(G93)</f>
        <v>131000</v>
      </c>
    </row>
    <row r="93" spans="1:7" s="89" customFormat="1" ht="39.6">
      <c r="A93" s="196" t="s">
        <v>77</v>
      </c>
      <c r="B93" s="103" t="s">
        <v>8</v>
      </c>
      <c r="C93" s="105" t="s">
        <v>15</v>
      </c>
      <c r="D93" s="105" t="s">
        <v>6</v>
      </c>
      <c r="E93" s="202" t="s">
        <v>262</v>
      </c>
      <c r="F93" s="112" t="s">
        <v>78</v>
      </c>
      <c r="G93" s="121">
        <v>131000</v>
      </c>
    </row>
    <row r="94" spans="1:7" s="89" customFormat="1">
      <c r="A94" s="98" t="s">
        <v>16</v>
      </c>
      <c r="B94" s="107" t="s">
        <v>8</v>
      </c>
      <c r="C94" s="100" t="s">
        <v>15</v>
      </c>
      <c r="D94" s="100" t="s">
        <v>12</v>
      </c>
      <c r="E94" s="100"/>
      <c r="F94" s="100"/>
      <c r="G94" s="122">
        <f>G100+G95</f>
        <v>441300</v>
      </c>
    </row>
    <row r="95" spans="1:7" s="89" customFormat="1" ht="42" customHeight="1">
      <c r="A95" s="198" t="s">
        <v>367</v>
      </c>
      <c r="B95" s="104" t="s">
        <v>8</v>
      </c>
      <c r="C95" s="105" t="s">
        <v>15</v>
      </c>
      <c r="D95" s="105" t="s">
        <v>12</v>
      </c>
      <c r="E95" s="105" t="s">
        <v>246</v>
      </c>
      <c r="F95" s="105"/>
      <c r="G95" s="110">
        <f>G96</f>
        <v>500</v>
      </c>
    </row>
    <row r="96" spans="1:7" s="89" customFormat="1" ht="52.8">
      <c r="A96" s="198" t="s">
        <v>374</v>
      </c>
      <c r="B96" s="104" t="s">
        <v>8</v>
      </c>
      <c r="C96" s="105" t="s">
        <v>15</v>
      </c>
      <c r="D96" s="105" t="s">
        <v>12</v>
      </c>
      <c r="E96" s="105" t="s">
        <v>263</v>
      </c>
      <c r="F96" s="105"/>
      <c r="G96" s="106">
        <f>G98</f>
        <v>500</v>
      </c>
    </row>
    <row r="97" spans="1:7" s="89" customFormat="1" ht="26.4">
      <c r="A97" s="196" t="s">
        <v>161</v>
      </c>
      <c r="B97" s="104" t="s">
        <v>8</v>
      </c>
      <c r="C97" s="105" t="s">
        <v>15</v>
      </c>
      <c r="D97" s="105" t="s">
        <v>12</v>
      </c>
      <c r="E97" s="105" t="s">
        <v>264</v>
      </c>
      <c r="F97" s="105"/>
      <c r="G97" s="106">
        <f>G99</f>
        <v>500</v>
      </c>
    </row>
    <row r="98" spans="1:7" s="89" customFormat="1" ht="39.6">
      <c r="A98" s="196" t="s">
        <v>163</v>
      </c>
      <c r="B98" s="104" t="s">
        <v>8</v>
      </c>
      <c r="C98" s="105" t="s">
        <v>15</v>
      </c>
      <c r="D98" s="105" t="s">
        <v>12</v>
      </c>
      <c r="E98" s="105" t="s">
        <v>265</v>
      </c>
      <c r="F98" s="130"/>
      <c r="G98" s="131">
        <f>G99</f>
        <v>500</v>
      </c>
    </row>
    <row r="99" spans="1:7" s="89" customFormat="1" ht="39.75" customHeight="1">
      <c r="A99" s="108" t="s">
        <v>77</v>
      </c>
      <c r="B99" s="104" t="s">
        <v>8</v>
      </c>
      <c r="C99" s="105" t="s">
        <v>15</v>
      </c>
      <c r="D99" s="105" t="s">
        <v>12</v>
      </c>
      <c r="E99" s="105" t="s">
        <v>265</v>
      </c>
      <c r="F99" s="105" t="s">
        <v>78</v>
      </c>
      <c r="G99" s="106">
        <v>500</v>
      </c>
    </row>
    <row r="100" spans="1:7" s="89" customFormat="1" ht="52.8">
      <c r="A100" s="197" t="s">
        <v>375</v>
      </c>
      <c r="B100" s="103" t="s">
        <v>8</v>
      </c>
      <c r="C100" s="104" t="s">
        <v>15</v>
      </c>
      <c r="D100" s="105" t="s">
        <v>12</v>
      </c>
      <c r="E100" s="105" t="s">
        <v>266</v>
      </c>
      <c r="F100" s="105"/>
      <c r="G100" s="110">
        <f>G101</f>
        <v>440800</v>
      </c>
    </row>
    <row r="101" spans="1:7" s="89" customFormat="1" ht="26.4">
      <c r="A101" s="196" t="s">
        <v>175</v>
      </c>
      <c r="B101" s="103" t="s">
        <v>8</v>
      </c>
      <c r="C101" s="104" t="s">
        <v>15</v>
      </c>
      <c r="D101" s="105" t="s">
        <v>12</v>
      </c>
      <c r="E101" s="126" t="s">
        <v>267</v>
      </c>
      <c r="F101" s="126"/>
      <c r="G101" s="121">
        <f>G104+G102+G106</f>
        <v>440800</v>
      </c>
    </row>
    <row r="102" spans="1:7" s="89" customFormat="1">
      <c r="A102" s="204" t="s">
        <v>270</v>
      </c>
      <c r="B102" s="104" t="s">
        <v>8</v>
      </c>
      <c r="C102" s="104" t="s">
        <v>15</v>
      </c>
      <c r="D102" s="105" t="s">
        <v>12</v>
      </c>
      <c r="E102" s="105" t="s">
        <v>269</v>
      </c>
      <c r="F102" s="105"/>
      <c r="G102" s="121">
        <f>G103</f>
        <v>410800</v>
      </c>
    </row>
    <row r="103" spans="1:7" s="89" customFormat="1" ht="39.6">
      <c r="A103" s="108" t="s">
        <v>77</v>
      </c>
      <c r="B103" s="103" t="s">
        <v>8</v>
      </c>
      <c r="C103" s="104" t="s">
        <v>15</v>
      </c>
      <c r="D103" s="105" t="s">
        <v>12</v>
      </c>
      <c r="E103" s="105" t="s">
        <v>269</v>
      </c>
      <c r="F103" s="126" t="s">
        <v>78</v>
      </c>
      <c r="G103" s="121">
        <v>410800</v>
      </c>
    </row>
    <row r="104" spans="1:7" s="89" customFormat="1" ht="26.4">
      <c r="A104" s="204" t="s">
        <v>177</v>
      </c>
      <c r="B104" s="104" t="s">
        <v>8</v>
      </c>
      <c r="C104" s="104" t="s">
        <v>15</v>
      </c>
      <c r="D104" s="105" t="s">
        <v>12</v>
      </c>
      <c r="E104" s="105" t="s">
        <v>268</v>
      </c>
      <c r="F104" s="105"/>
      <c r="G104" s="121">
        <f>G105</f>
        <v>1000</v>
      </c>
    </row>
    <row r="105" spans="1:7" s="89" customFormat="1" ht="39.6">
      <c r="A105" s="108" t="s">
        <v>77</v>
      </c>
      <c r="B105" s="103" t="s">
        <v>8</v>
      </c>
      <c r="C105" s="104" t="s">
        <v>15</v>
      </c>
      <c r="D105" s="105" t="s">
        <v>12</v>
      </c>
      <c r="E105" s="105" t="s">
        <v>268</v>
      </c>
      <c r="F105" s="126" t="s">
        <v>78</v>
      </c>
      <c r="G105" s="121">
        <v>1000</v>
      </c>
    </row>
    <row r="106" spans="1:7" s="89" customFormat="1" ht="24" customHeight="1">
      <c r="A106" s="204" t="s">
        <v>181</v>
      </c>
      <c r="B106" s="104" t="s">
        <v>8</v>
      </c>
      <c r="C106" s="104" t="s">
        <v>15</v>
      </c>
      <c r="D106" s="105" t="s">
        <v>12</v>
      </c>
      <c r="E106" s="105" t="s">
        <v>271</v>
      </c>
      <c r="F106" s="105"/>
      <c r="G106" s="121">
        <f>G107</f>
        <v>29000</v>
      </c>
    </row>
    <row r="107" spans="1:7" s="89" customFormat="1" ht="39.6">
      <c r="A107" s="108" t="s">
        <v>77</v>
      </c>
      <c r="B107" s="103" t="s">
        <v>8</v>
      </c>
      <c r="C107" s="104" t="s">
        <v>15</v>
      </c>
      <c r="D107" s="105" t="s">
        <v>12</v>
      </c>
      <c r="E107" s="105" t="s">
        <v>271</v>
      </c>
      <c r="F107" s="126" t="s">
        <v>78</v>
      </c>
      <c r="G107" s="121">
        <v>29000</v>
      </c>
    </row>
    <row r="108" spans="1:7" s="89" customFormat="1" ht="26.4">
      <c r="A108" s="98" t="s">
        <v>106</v>
      </c>
      <c r="B108" s="99" t="s">
        <v>8</v>
      </c>
      <c r="C108" s="99" t="s">
        <v>15</v>
      </c>
      <c r="D108" s="99" t="s">
        <v>15</v>
      </c>
      <c r="E108" s="126"/>
      <c r="F108" s="105"/>
      <c r="G108" s="122">
        <f>SUM(G109)</f>
        <v>852080</v>
      </c>
    </row>
    <row r="109" spans="1:7" s="89" customFormat="1" ht="26.4">
      <c r="A109" s="198" t="s">
        <v>376</v>
      </c>
      <c r="B109" s="103" t="s">
        <v>8</v>
      </c>
      <c r="C109" s="105" t="s">
        <v>15</v>
      </c>
      <c r="D109" s="105" t="s">
        <v>15</v>
      </c>
      <c r="E109" s="105" t="s">
        <v>260</v>
      </c>
      <c r="F109" s="100"/>
      <c r="G109" s="132">
        <f>SUM(G110)</f>
        <v>852080</v>
      </c>
    </row>
    <row r="110" spans="1:7" s="89" customFormat="1" ht="16.5" customHeight="1">
      <c r="A110" s="205" t="s">
        <v>213</v>
      </c>
      <c r="B110" s="103" t="s">
        <v>8</v>
      </c>
      <c r="C110" s="105" t="s">
        <v>15</v>
      </c>
      <c r="D110" s="105" t="s">
        <v>15</v>
      </c>
      <c r="E110" s="112" t="s">
        <v>261</v>
      </c>
      <c r="F110" s="112"/>
      <c r="G110" s="121">
        <f>SUM(G111)</f>
        <v>852080</v>
      </c>
    </row>
    <row r="111" spans="1:7" s="89" customFormat="1" ht="27" customHeight="1">
      <c r="A111" s="134" t="s">
        <v>109</v>
      </c>
      <c r="B111" s="103" t="s">
        <v>8</v>
      </c>
      <c r="C111" s="105" t="s">
        <v>15</v>
      </c>
      <c r="D111" s="105" t="s">
        <v>15</v>
      </c>
      <c r="E111" s="112" t="s">
        <v>272</v>
      </c>
      <c r="F111" s="112"/>
      <c r="G111" s="121">
        <f>G112</f>
        <v>852080</v>
      </c>
    </row>
    <row r="112" spans="1:7" s="89" customFormat="1" ht="19.5" customHeight="1">
      <c r="A112" s="206" t="s">
        <v>94</v>
      </c>
      <c r="B112" s="103" t="s">
        <v>8</v>
      </c>
      <c r="C112" s="105" t="s">
        <v>15</v>
      </c>
      <c r="D112" s="105" t="s">
        <v>15</v>
      </c>
      <c r="E112" s="112" t="s">
        <v>272</v>
      </c>
      <c r="F112" s="112" t="s">
        <v>95</v>
      </c>
      <c r="G112" s="121">
        <v>852080</v>
      </c>
    </row>
    <row r="113" spans="1:7" s="89" customFormat="1">
      <c r="A113" s="98" t="s">
        <v>97</v>
      </c>
      <c r="B113" s="107" t="s">
        <v>8</v>
      </c>
      <c r="C113" s="100" t="s">
        <v>17</v>
      </c>
      <c r="D113" s="100"/>
      <c r="E113" s="100"/>
      <c r="F113" s="100"/>
      <c r="G113" s="122">
        <f>G114+G143</f>
        <v>2967656</v>
      </c>
    </row>
    <row r="114" spans="1:7" s="89" customFormat="1">
      <c r="A114" s="94" t="s">
        <v>18</v>
      </c>
      <c r="B114" s="123" t="s">
        <v>8</v>
      </c>
      <c r="C114" s="95" t="s">
        <v>17</v>
      </c>
      <c r="D114" s="95" t="s">
        <v>5</v>
      </c>
      <c r="E114" s="96"/>
      <c r="F114" s="96"/>
      <c r="G114" s="124">
        <f>G120+G115</f>
        <v>2093256</v>
      </c>
    </row>
    <row r="115" spans="1:7" s="89" customFormat="1" ht="52.8">
      <c r="A115" s="197" t="s">
        <v>367</v>
      </c>
      <c r="B115" s="135" t="s">
        <v>8</v>
      </c>
      <c r="C115" s="105" t="s">
        <v>17</v>
      </c>
      <c r="D115" s="104" t="s">
        <v>5</v>
      </c>
      <c r="E115" s="105" t="s">
        <v>246</v>
      </c>
      <c r="F115" s="104"/>
      <c r="G115" s="110">
        <f>G116</f>
        <v>500</v>
      </c>
    </row>
    <row r="116" spans="1:7" s="89" customFormat="1" ht="52.8">
      <c r="A116" s="198" t="s">
        <v>374</v>
      </c>
      <c r="B116" s="135" t="s">
        <v>8</v>
      </c>
      <c r="C116" s="105" t="s">
        <v>17</v>
      </c>
      <c r="D116" s="104" t="s">
        <v>5</v>
      </c>
      <c r="E116" s="105" t="s">
        <v>263</v>
      </c>
      <c r="F116" s="104"/>
      <c r="G116" s="121">
        <f>G119</f>
        <v>500</v>
      </c>
    </row>
    <row r="117" spans="1:7" s="89" customFormat="1" ht="26.4">
      <c r="A117" s="196" t="s">
        <v>161</v>
      </c>
      <c r="B117" s="135" t="s">
        <v>8</v>
      </c>
      <c r="C117" s="105" t="s">
        <v>17</v>
      </c>
      <c r="D117" s="104" t="s">
        <v>5</v>
      </c>
      <c r="E117" s="105" t="s">
        <v>264</v>
      </c>
      <c r="F117" s="104"/>
      <c r="G117" s="121">
        <f>G118</f>
        <v>500</v>
      </c>
    </row>
    <row r="118" spans="1:7" s="89" customFormat="1" ht="39.6">
      <c r="A118" s="196" t="s">
        <v>163</v>
      </c>
      <c r="B118" s="135" t="s">
        <v>8</v>
      </c>
      <c r="C118" s="105" t="s">
        <v>17</v>
      </c>
      <c r="D118" s="104" t="s">
        <v>5</v>
      </c>
      <c r="E118" s="105" t="s">
        <v>265</v>
      </c>
      <c r="F118" s="104"/>
      <c r="G118" s="121">
        <f>G119</f>
        <v>500</v>
      </c>
    </row>
    <row r="119" spans="1:7" s="89" customFormat="1" ht="39.6">
      <c r="A119" s="108" t="s">
        <v>77</v>
      </c>
      <c r="B119" s="104" t="s">
        <v>8</v>
      </c>
      <c r="C119" s="105" t="s">
        <v>17</v>
      </c>
      <c r="D119" s="104" t="s">
        <v>5</v>
      </c>
      <c r="E119" s="105" t="s">
        <v>265</v>
      </c>
      <c r="F119" s="105" t="s">
        <v>78</v>
      </c>
      <c r="G119" s="121">
        <v>500</v>
      </c>
    </row>
    <row r="120" spans="1:7" s="89" customFormat="1" ht="52.8">
      <c r="A120" s="198" t="s">
        <v>377</v>
      </c>
      <c r="B120" s="135" t="s">
        <v>8</v>
      </c>
      <c r="C120" s="105" t="s">
        <v>17</v>
      </c>
      <c r="D120" s="104" t="s">
        <v>5</v>
      </c>
      <c r="E120" s="105" t="s">
        <v>277</v>
      </c>
      <c r="F120" s="104"/>
      <c r="G120" s="213">
        <f>G121+G135+G139</f>
        <v>2092756</v>
      </c>
    </row>
    <row r="121" spans="1:7" s="89" customFormat="1" ht="52.8">
      <c r="A121" s="207" t="s">
        <v>378</v>
      </c>
      <c r="B121" s="149" t="s">
        <v>8</v>
      </c>
      <c r="C121" s="111" t="s">
        <v>17</v>
      </c>
      <c r="D121" s="112" t="s">
        <v>5</v>
      </c>
      <c r="E121" s="105" t="s">
        <v>278</v>
      </c>
      <c r="F121" s="104"/>
      <c r="G121" s="110">
        <f>G122</f>
        <v>2090756</v>
      </c>
    </row>
    <row r="122" spans="1:7" s="89" customFormat="1">
      <c r="A122" s="209" t="s">
        <v>190</v>
      </c>
      <c r="B122" s="149" t="s">
        <v>8</v>
      </c>
      <c r="C122" s="105" t="s">
        <v>17</v>
      </c>
      <c r="D122" s="104" t="s">
        <v>5</v>
      </c>
      <c r="E122" s="105" t="s">
        <v>279</v>
      </c>
      <c r="F122" s="105"/>
      <c r="G122" s="121">
        <f>G123+G133</f>
        <v>2090756</v>
      </c>
    </row>
    <row r="123" spans="1:7" s="89" customFormat="1" ht="26.4">
      <c r="A123" s="208" t="s">
        <v>98</v>
      </c>
      <c r="B123" s="104" t="s">
        <v>8</v>
      </c>
      <c r="C123" s="105" t="s">
        <v>17</v>
      </c>
      <c r="D123" s="104" t="s">
        <v>5</v>
      </c>
      <c r="E123" s="105" t="s">
        <v>280</v>
      </c>
      <c r="F123" s="105"/>
      <c r="G123" s="214">
        <f>G124+G125+G127+G128+G130+G126+G132</f>
        <v>2090256</v>
      </c>
    </row>
    <row r="124" spans="1:7" s="89" customFormat="1" ht="26.4">
      <c r="A124" s="108" t="s">
        <v>105</v>
      </c>
      <c r="B124" s="135" t="s">
        <v>8</v>
      </c>
      <c r="C124" s="105" t="s">
        <v>17</v>
      </c>
      <c r="D124" s="104" t="s">
        <v>5</v>
      </c>
      <c r="E124" s="105" t="s">
        <v>280</v>
      </c>
      <c r="F124" s="105" t="s">
        <v>103</v>
      </c>
      <c r="G124" s="121">
        <v>1029700</v>
      </c>
    </row>
    <row r="125" spans="1:7" s="89" customFormat="1" ht="39.6">
      <c r="A125" s="108" t="s">
        <v>77</v>
      </c>
      <c r="B125" s="135" t="s">
        <v>8</v>
      </c>
      <c r="C125" s="111" t="s">
        <v>17</v>
      </c>
      <c r="D125" s="112" t="s">
        <v>5</v>
      </c>
      <c r="E125" s="105" t="s">
        <v>280</v>
      </c>
      <c r="F125" s="105" t="s">
        <v>78</v>
      </c>
      <c r="G125" s="121">
        <v>328800</v>
      </c>
    </row>
    <row r="126" spans="1:7" s="89" customFormat="1">
      <c r="A126" s="108" t="s">
        <v>404</v>
      </c>
      <c r="B126" s="135" t="s">
        <v>8</v>
      </c>
      <c r="C126" s="111" t="s">
        <v>17</v>
      </c>
      <c r="D126" s="112" t="s">
        <v>5</v>
      </c>
      <c r="E126" s="105" t="s">
        <v>280</v>
      </c>
      <c r="F126" s="105" t="s">
        <v>405</v>
      </c>
      <c r="G126" s="121">
        <v>3000</v>
      </c>
    </row>
    <row r="127" spans="1:7" s="89" customFormat="1">
      <c r="A127" s="109" t="s">
        <v>79</v>
      </c>
      <c r="B127" s="135" t="s">
        <v>8</v>
      </c>
      <c r="C127" s="111" t="s">
        <v>17</v>
      </c>
      <c r="D127" s="112" t="s">
        <v>5</v>
      </c>
      <c r="E127" s="105" t="s">
        <v>280</v>
      </c>
      <c r="F127" s="105" t="s">
        <v>80</v>
      </c>
      <c r="G127" s="121">
        <v>29000</v>
      </c>
    </row>
    <row r="128" spans="1:7" s="89" customFormat="1">
      <c r="A128" s="109" t="s">
        <v>397</v>
      </c>
      <c r="B128" s="135" t="s">
        <v>8</v>
      </c>
      <c r="C128" s="111" t="s">
        <v>17</v>
      </c>
      <c r="D128" s="112" t="s">
        <v>5</v>
      </c>
      <c r="E128" s="105" t="s">
        <v>398</v>
      </c>
      <c r="F128" s="105" t="s">
        <v>78</v>
      </c>
      <c r="G128" s="121">
        <f>G129</f>
        <v>564500</v>
      </c>
    </row>
    <row r="129" spans="1:7" s="89" customFormat="1">
      <c r="A129" s="109" t="s">
        <v>399</v>
      </c>
      <c r="B129" s="135" t="s">
        <v>8</v>
      </c>
      <c r="C129" s="111" t="s">
        <v>17</v>
      </c>
      <c r="D129" s="112" t="s">
        <v>5</v>
      </c>
      <c r="E129" s="105" t="s">
        <v>398</v>
      </c>
      <c r="F129" s="105" t="s">
        <v>403</v>
      </c>
      <c r="G129" s="296">
        <v>564500</v>
      </c>
    </row>
    <row r="130" spans="1:7" s="89" customFormat="1" ht="26.4">
      <c r="A130" s="297" t="s">
        <v>400</v>
      </c>
      <c r="B130" s="135" t="s">
        <v>8</v>
      </c>
      <c r="C130" s="111" t="s">
        <v>17</v>
      </c>
      <c r="D130" s="112" t="s">
        <v>5</v>
      </c>
      <c r="E130" s="105" t="s">
        <v>401</v>
      </c>
      <c r="F130" s="105" t="s">
        <v>78</v>
      </c>
      <c r="G130" s="296">
        <f>G131</f>
        <v>134756</v>
      </c>
    </row>
    <row r="131" spans="1:7" s="89" customFormat="1" ht="39.6">
      <c r="A131" s="297" t="s">
        <v>402</v>
      </c>
      <c r="B131" s="135" t="s">
        <v>8</v>
      </c>
      <c r="C131" s="111" t="s">
        <v>17</v>
      </c>
      <c r="D131" s="112" t="s">
        <v>5</v>
      </c>
      <c r="E131" s="105" t="s">
        <v>401</v>
      </c>
      <c r="F131" s="105" t="s">
        <v>403</v>
      </c>
      <c r="G131" s="296">
        <v>134756</v>
      </c>
    </row>
    <row r="132" spans="1:7" s="89" customFormat="1" ht="39.6">
      <c r="A132" s="196" t="s">
        <v>77</v>
      </c>
      <c r="B132" s="135" t="s">
        <v>8</v>
      </c>
      <c r="C132" s="105" t="s">
        <v>17</v>
      </c>
      <c r="D132" s="104" t="s">
        <v>5</v>
      </c>
      <c r="E132" s="105" t="s">
        <v>281</v>
      </c>
      <c r="F132" s="104" t="s">
        <v>78</v>
      </c>
      <c r="G132" s="121">
        <v>500</v>
      </c>
    </row>
    <row r="133" spans="1:7" s="89" customFormat="1" ht="26.4">
      <c r="A133" s="200" t="s">
        <v>196</v>
      </c>
      <c r="B133" s="135" t="s">
        <v>8</v>
      </c>
      <c r="C133" s="105" t="s">
        <v>17</v>
      </c>
      <c r="D133" s="104" t="s">
        <v>5</v>
      </c>
      <c r="E133" s="105" t="s">
        <v>282</v>
      </c>
      <c r="F133" s="105"/>
      <c r="G133" s="214">
        <f>G134</f>
        <v>500</v>
      </c>
    </row>
    <row r="134" spans="1:7" s="89" customFormat="1" ht="39.6">
      <c r="A134" s="196" t="s">
        <v>77</v>
      </c>
      <c r="B134" s="135" t="s">
        <v>8</v>
      </c>
      <c r="C134" s="105" t="s">
        <v>17</v>
      </c>
      <c r="D134" s="104" t="s">
        <v>5</v>
      </c>
      <c r="E134" s="105" t="s">
        <v>282</v>
      </c>
      <c r="F134" s="105" t="s">
        <v>78</v>
      </c>
      <c r="G134" s="121">
        <v>500</v>
      </c>
    </row>
    <row r="135" spans="1:7" s="89" customFormat="1" ht="39.6">
      <c r="A135" s="210" t="s">
        <v>379</v>
      </c>
      <c r="B135" s="149" t="s">
        <v>8</v>
      </c>
      <c r="C135" s="111" t="s">
        <v>17</v>
      </c>
      <c r="D135" s="112" t="s">
        <v>5</v>
      </c>
      <c r="E135" s="105" t="s">
        <v>284</v>
      </c>
      <c r="F135" s="104"/>
      <c r="G135" s="110">
        <f>G136</f>
        <v>1000</v>
      </c>
    </row>
    <row r="136" spans="1:7" s="89" customFormat="1" ht="26.4">
      <c r="A136" s="204" t="s">
        <v>200</v>
      </c>
      <c r="B136" s="149" t="s">
        <v>8</v>
      </c>
      <c r="C136" s="105" t="s">
        <v>17</v>
      </c>
      <c r="D136" s="104" t="s">
        <v>5</v>
      </c>
      <c r="E136" s="105" t="s">
        <v>285</v>
      </c>
      <c r="F136" s="105"/>
      <c r="G136" s="121">
        <f>G137</f>
        <v>1000</v>
      </c>
    </row>
    <row r="137" spans="1:7" s="89" customFormat="1" ht="26.4">
      <c r="A137" s="211" t="s">
        <v>104</v>
      </c>
      <c r="B137" s="104" t="s">
        <v>8</v>
      </c>
      <c r="C137" s="105" t="s">
        <v>17</v>
      </c>
      <c r="D137" s="104" t="s">
        <v>5</v>
      </c>
      <c r="E137" s="105" t="s">
        <v>286</v>
      </c>
      <c r="F137" s="105"/>
      <c r="G137" s="121">
        <f>G138</f>
        <v>1000</v>
      </c>
    </row>
    <row r="138" spans="1:7" s="89" customFormat="1" ht="39.6">
      <c r="A138" s="108" t="s">
        <v>77</v>
      </c>
      <c r="B138" s="135" t="s">
        <v>8</v>
      </c>
      <c r="C138" s="111" t="s">
        <v>17</v>
      </c>
      <c r="D138" s="112" t="s">
        <v>5</v>
      </c>
      <c r="E138" s="105" t="s">
        <v>286</v>
      </c>
      <c r="F138" s="105" t="s">
        <v>78</v>
      </c>
      <c r="G138" s="121">
        <v>1000</v>
      </c>
    </row>
    <row r="139" spans="1:7" s="89" customFormat="1" ht="26.4">
      <c r="A139" s="212" t="s">
        <v>380</v>
      </c>
      <c r="B139" s="149" t="s">
        <v>8</v>
      </c>
      <c r="C139" s="111" t="s">
        <v>17</v>
      </c>
      <c r="D139" s="112" t="s">
        <v>5</v>
      </c>
      <c r="E139" s="105" t="s">
        <v>289</v>
      </c>
      <c r="F139" s="104"/>
      <c r="G139" s="110">
        <f>G140</f>
        <v>1000</v>
      </c>
    </row>
    <row r="140" spans="1:7" s="89" customFormat="1" ht="29.25" customHeight="1">
      <c r="A140" s="204" t="s">
        <v>204</v>
      </c>
      <c r="B140" s="149" t="s">
        <v>8</v>
      </c>
      <c r="C140" s="105" t="s">
        <v>17</v>
      </c>
      <c r="D140" s="104" t="s">
        <v>5</v>
      </c>
      <c r="E140" s="105" t="s">
        <v>287</v>
      </c>
      <c r="F140" s="105"/>
      <c r="G140" s="121">
        <f>G141</f>
        <v>1000</v>
      </c>
    </row>
    <row r="141" spans="1:7" s="89" customFormat="1" ht="18.75" customHeight="1">
      <c r="A141" s="125" t="s">
        <v>206</v>
      </c>
      <c r="B141" s="104" t="s">
        <v>8</v>
      </c>
      <c r="C141" s="105" t="s">
        <v>17</v>
      </c>
      <c r="D141" s="104" t="s">
        <v>5</v>
      </c>
      <c r="E141" s="105" t="s">
        <v>288</v>
      </c>
      <c r="F141" s="105"/>
      <c r="G141" s="121">
        <f>G142</f>
        <v>1000</v>
      </c>
    </row>
    <row r="142" spans="1:7" s="89" customFormat="1" ht="39.6">
      <c r="A142" s="108" t="s">
        <v>77</v>
      </c>
      <c r="B142" s="135" t="s">
        <v>8</v>
      </c>
      <c r="C142" s="111" t="s">
        <v>17</v>
      </c>
      <c r="D142" s="112" t="s">
        <v>5</v>
      </c>
      <c r="E142" s="105" t="s">
        <v>288</v>
      </c>
      <c r="F142" s="105" t="s">
        <v>78</v>
      </c>
      <c r="G142" s="121">
        <v>1000</v>
      </c>
    </row>
    <row r="143" spans="1:7" s="89" customFormat="1" ht="26.4">
      <c r="A143" s="98" t="s">
        <v>99</v>
      </c>
      <c r="B143" s="127" t="s">
        <v>8</v>
      </c>
      <c r="C143" s="100" t="s">
        <v>17</v>
      </c>
      <c r="D143" s="100" t="s">
        <v>7</v>
      </c>
      <c r="E143" s="100"/>
      <c r="F143" s="100"/>
      <c r="G143" s="122">
        <f>G144</f>
        <v>874400</v>
      </c>
    </row>
    <row r="144" spans="1:7" s="89" customFormat="1" ht="52.8">
      <c r="A144" s="207" t="s">
        <v>378</v>
      </c>
      <c r="B144" s="149" t="s">
        <v>8</v>
      </c>
      <c r="C144" s="111" t="s">
        <v>17</v>
      </c>
      <c r="D144" s="112" t="s">
        <v>7</v>
      </c>
      <c r="E144" s="105" t="s">
        <v>278</v>
      </c>
      <c r="F144" s="104"/>
      <c r="G144" s="121">
        <f>G146</f>
        <v>874400</v>
      </c>
    </row>
    <row r="145" spans="1:7" s="89" customFormat="1" ht="16.5" customHeight="1">
      <c r="A145" s="209" t="s">
        <v>190</v>
      </c>
      <c r="B145" s="149" t="s">
        <v>8</v>
      </c>
      <c r="C145" s="105" t="s">
        <v>17</v>
      </c>
      <c r="D145" s="104" t="s">
        <v>7</v>
      </c>
      <c r="E145" s="105" t="s">
        <v>279</v>
      </c>
      <c r="F145" s="105"/>
      <c r="G145" s="121">
        <f>G146</f>
        <v>874400</v>
      </c>
    </row>
    <row r="146" spans="1:7" s="89" customFormat="1" ht="39.6">
      <c r="A146" s="196" t="s">
        <v>341</v>
      </c>
      <c r="B146" s="135" t="s">
        <v>8</v>
      </c>
      <c r="C146" s="105" t="s">
        <v>17</v>
      </c>
      <c r="D146" s="104" t="s">
        <v>7</v>
      </c>
      <c r="E146" s="105" t="s">
        <v>283</v>
      </c>
      <c r="F146" s="105"/>
      <c r="G146" s="121">
        <f>G148+G147</f>
        <v>874400</v>
      </c>
    </row>
    <row r="147" spans="1:7" s="89" customFormat="1" ht="27.75" customHeight="1">
      <c r="A147" s="196" t="s">
        <v>74</v>
      </c>
      <c r="B147" s="104" t="s">
        <v>8</v>
      </c>
      <c r="C147" s="105" t="s">
        <v>17</v>
      </c>
      <c r="D147" s="104" t="s">
        <v>7</v>
      </c>
      <c r="E147" s="105" t="s">
        <v>283</v>
      </c>
      <c r="F147" s="105" t="s">
        <v>75</v>
      </c>
      <c r="G147" s="106">
        <v>675400</v>
      </c>
    </row>
    <row r="148" spans="1:7" s="89" customFormat="1" ht="27.75" customHeight="1">
      <c r="A148" s="196" t="s">
        <v>77</v>
      </c>
      <c r="B148" s="104" t="s">
        <v>8</v>
      </c>
      <c r="C148" s="105" t="s">
        <v>17</v>
      </c>
      <c r="D148" s="104" t="s">
        <v>7</v>
      </c>
      <c r="E148" s="105" t="s">
        <v>283</v>
      </c>
      <c r="F148" s="105" t="s">
        <v>78</v>
      </c>
      <c r="G148" s="106">
        <v>199000</v>
      </c>
    </row>
    <row r="149" spans="1:7" s="89" customFormat="1">
      <c r="A149" s="98" t="s">
        <v>19</v>
      </c>
      <c r="B149" s="107" t="s">
        <v>8</v>
      </c>
      <c r="C149" s="100" t="s">
        <v>14</v>
      </c>
      <c r="D149" s="100"/>
      <c r="E149" s="100"/>
      <c r="F149" s="100"/>
      <c r="G149" s="122">
        <f>G150+G155</f>
        <v>255400</v>
      </c>
    </row>
    <row r="150" spans="1:7" s="89" customFormat="1">
      <c r="A150" s="140" t="s">
        <v>61</v>
      </c>
      <c r="B150" s="141" t="s">
        <v>8</v>
      </c>
      <c r="C150" s="142" t="s">
        <v>14</v>
      </c>
      <c r="D150" s="138" t="s">
        <v>5</v>
      </c>
      <c r="E150" s="138"/>
      <c r="F150" s="138"/>
      <c r="G150" s="143">
        <f>G151</f>
        <v>127900</v>
      </c>
    </row>
    <row r="151" spans="1:7" s="89" customFormat="1" ht="52.8">
      <c r="A151" s="102" t="s">
        <v>73</v>
      </c>
      <c r="B151" s="103" t="s">
        <v>8</v>
      </c>
      <c r="C151" s="144" t="s">
        <v>14</v>
      </c>
      <c r="D151" s="137" t="s">
        <v>5</v>
      </c>
      <c r="E151" s="105" t="s">
        <v>233</v>
      </c>
      <c r="F151" s="105"/>
      <c r="G151" s="106">
        <f>G152</f>
        <v>127900</v>
      </c>
    </row>
    <row r="152" spans="1:7" s="89" customFormat="1">
      <c r="A152" s="225" t="s">
        <v>64</v>
      </c>
      <c r="B152" s="103" t="s">
        <v>8</v>
      </c>
      <c r="C152" s="111" t="s">
        <v>14</v>
      </c>
      <c r="D152" s="112" t="s">
        <v>5</v>
      </c>
      <c r="E152" s="112" t="s">
        <v>238</v>
      </c>
      <c r="F152" s="226"/>
      <c r="G152" s="227">
        <f>G153</f>
        <v>127900</v>
      </c>
    </row>
    <row r="153" spans="1:7" s="89" customFormat="1" ht="15.75" customHeight="1">
      <c r="A153" s="136" t="s">
        <v>91</v>
      </c>
      <c r="B153" s="103" t="s">
        <v>8</v>
      </c>
      <c r="C153" s="144" t="s">
        <v>14</v>
      </c>
      <c r="D153" s="137" t="s">
        <v>5</v>
      </c>
      <c r="E153" s="137" t="s">
        <v>290</v>
      </c>
      <c r="F153" s="138"/>
      <c r="G153" s="139">
        <f>G154</f>
        <v>127900</v>
      </c>
    </row>
    <row r="154" spans="1:7" s="89" customFormat="1" ht="27.75" customHeight="1">
      <c r="A154" s="145" t="s">
        <v>92</v>
      </c>
      <c r="B154" s="104" t="s">
        <v>8</v>
      </c>
      <c r="C154" s="144" t="s">
        <v>14</v>
      </c>
      <c r="D154" s="137" t="s">
        <v>5</v>
      </c>
      <c r="E154" s="137" t="s">
        <v>290</v>
      </c>
      <c r="F154" s="137" t="s">
        <v>93</v>
      </c>
      <c r="G154" s="139">
        <v>127900</v>
      </c>
    </row>
    <row r="155" spans="1:7" s="89" customFormat="1" ht="27.75" customHeight="1">
      <c r="A155" s="288" t="s">
        <v>361</v>
      </c>
      <c r="B155" s="107" t="s">
        <v>8</v>
      </c>
      <c r="C155" s="142" t="s">
        <v>14</v>
      </c>
      <c r="D155" s="138" t="s">
        <v>12</v>
      </c>
      <c r="E155" s="138"/>
      <c r="F155" s="138"/>
      <c r="G155" s="143">
        <f>G156</f>
        <v>127500</v>
      </c>
    </row>
    <row r="156" spans="1:7" s="89" customFormat="1" ht="27.75" customHeight="1">
      <c r="A156" s="102" t="s">
        <v>73</v>
      </c>
      <c r="B156" s="103" t="s">
        <v>8</v>
      </c>
      <c r="C156" s="144" t="s">
        <v>14</v>
      </c>
      <c r="D156" s="137" t="s">
        <v>12</v>
      </c>
      <c r="E156" s="137" t="s">
        <v>233</v>
      </c>
      <c r="F156" s="137"/>
      <c r="G156" s="139">
        <f>G157</f>
        <v>127500</v>
      </c>
    </row>
    <row r="157" spans="1:7" s="89" customFormat="1" ht="27.75" customHeight="1">
      <c r="A157" s="225" t="s">
        <v>64</v>
      </c>
      <c r="B157" s="103" t="s">
        <v>8</v>
      </c>
      <c r="C157" s="144" t="s">
        <v>14</v>
      </c>
      <c r="D157" s="137" t="s">
        <v>12</v>
      </c>
      <c r="E157" s="137" t="s">
        <v>381</v>
      </c>
      <c r="F157" s="137"/>
      <c r="G157" s="139">
        <f>G158</f>
        <v>127500</v>
      </c>
    </row>
    <row r="158" spans="1:7" s="89" customFormat="1" ht="27.75" customHeight="1">
      <c r="A158" s="145" t="s">
        <v>382</v>
      </c>
      <c r="B158" s="103" t="s">
        <v>8</v>
      </c>
      <c r="C158" s="144" t="s">
        <v>14</v>
      </c>
      <c r="D158" s="137" t="s">
        <v>12</v>
      </c>
      <c r="E158" s="137" t="s">
        <v>359</v>
      </c>
      <c r="F158" s="137"/>
      <c r="G158" s="139">
        <f>G159</f>
        <v>127500</v>
      </c>
    </row>
    <row r="159" spans="1:7" s="89" customFormat="1" ht="27.75" customHeight="1">
      <c r="A159" s="145" t="s">
        <v>92</v>
      </c>
      <c r="B159" s="103" t="s">
        <v>8</v>
      </c>
      <c r="C159" s="144" t="s">
        <v>14</v>
      </c>
      <c r="D159" s="137" t="s">
        <v>12</v>
      </c>
      <c r="E159" s="137" t="s">
        <v>359</v>
      </c>
      <c r="F159" s="137" t="s">
        <v>93</v>
      </c>
      <c r="G159" s="139">
        <v>127500</v>
      </c>
    </row>
    <row r="160" spans="1:7" s="89" customFormat="1">
      <c r="A160" s="146" t="s">
        <v>100</v>
      </c>
      <c r="B160" s="107" t="s">
        <v>8</v>
      </c>
      <c r="C160" s="100" t="s">
        <v>48</v>
      </c>
      <c r="D160" s="100"/>
      <c r="E160" s="100"/>
      <c r="F160" s="100"/>
      <c r="G160" s="122">
        <f>SUM(G161)</f>
        <v>1000</v>
      </c>
    </row>
    <row r="161" spans="1:7" s="89" customFormat="1">
      <c r="A161" s="147" t="s">
        <v>65</v>
      </c>
      <c r="B161" s="148" t="s">
        <v>8</v>
      </c>
      <c r="C161" s="100" t="s">
        <v>48</v>
      </c>
      <c r="D161" s="99" t="s">
        <v>5</v>
      </c>
      <c r="E161" s="100"/>
      <c r="F161" s="100"/>
      <c r="G161" s="101">
        <f>G162</f>
        <v>1000</v>
      </c>
    </row>
    <row r="162" spans="1:7" s="89" customFormat="1" ht="52.8">
      <c r="A162" s="198" t="s">
        <v>377</v>
      </c>
      <c r="B162" s="149" t="s">
        <v>8</v>
      </c>
      <c r="C162" s="111" t="s">
        <v>48</v>
      </c>
      <c r="D162" s="112" t="s">
        <v>5</v>
      </c>
      <c r="E162" s="105" t="s">
        <v>277</v>
      </c>
      <c r="F162" s="100"/>
      <c r="G162" s="106">
        <f>G163</f>
        <v>1000</v>
      </c>
    </row>
    <row r="163" spans="1:7" s="89" customFormat="1" ht="39.6">
      <c r="A163" s="215" t="s">
        <v>383</v>
      </c>
      <c r="B163" s="149" t="s">
        <v>8</v>
      </c>
      <c r="C163" s="111" t="s">
        <v>48</v>
      </c>
      <c r="D163" s="112" t="s">
        <v>5</v>
      </c>
      <c r="E163" s="105" t="s">
        <v>291</v>
      </c>
      <c r="F163" s="104"/>
      <c r="G163" s="121">
        <f>G164</f>
        <v>1000</v>
      </c>
    </row>
    <row r="164" spans="1:7" s="89" customFormat="1" ht="26.4">
      <c r="A164" s="216" t="s">
        <v>209</v>
      </c>
      <c r="B164" s="149" t="s">
        <v>8</v>
      </c>
      <c r="C164" s="105" t="s">
        <v>48</v>
      </c>
      <c r="D164" s="104" t="s">
        <v>5</v>
      </c>
      <c r="E164" s="105" t="s">
        <v>292</v>
      </c>
      <c r="F164" s="105"/>
      <c r="G164" s="121">
        <f>G165</f>
        <v>1000</v>
      </c>
    </row>
    <row r="165" spans="1:7" s="89" customFormat="1" ht="26.4">
      <c r="A165" s="216" t="s">
        <v>101</v>
      </c>
      <c r="B165" s="104" t="s">
        <v>8</v>
      </c>
      <c r="C165" s="105" t="s">
        <v>48</v>
      </c>
      <c r="D165" s="104" t="s">
        <v>5</v>
      </c>
      <c r="E165" s="105" t="s">
        <v>293</v>
      </c>
      <c r="F165" s="105"/>
      <c r="G165" s="121">
        <f>G166</f>
        <v>1000</v>
      </c>
    </row>
    <row r="166" spans="1:7" s="89" customFormat="1" ht="39.6">
      <c r="A166" s="108" t="s">
        <v>77</v>
      </c>
      <c r="B166" s="104" t="s">
        <v>8</v>
      </c>
      <c r="C166" s="111" t="s">
        <v>48</v>
      </c>
      <c r="D166" s="112" t="s">
        <v>5</v>
      </c>
      <c r="E166" s="105" t="s">
        <v>293</v>
      </c>
      <c r="F166" s="105" t="s">
        <v>78</v>
      </c>
      <c r="G166" s="121">
        <v>1000</v>
      </c>
    </row>
  </sheetData>
  <mergeCells count="11">
    <mergeCell ref="A14:G14"/>
    <mergeCell ref="B1:G1"/>
    <mergeCell ref="B2:G2"/>
    <mergeCell ref="A3:G3"/>
    <mergeCell ref="B4:G4"/>
    <mergeCell ref="B6:G6"/>
    <mergeCell ref="A9:G9"/>
    <mergeCell ref="A10:G10"/>
    <mergeCell ref="A11:G11"/>
    <mergeCell ref="A12:G12"/>
    <mergeCell ref="A13:G13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5"/>
  <sheetViews>
    <sheetView view="pageBreakPreview" workbookViewId="0">
      <selection activeCell="B2" sqref="B2:F2"/>
    </sheetView>
  </sheetViews>
  <sheetFormatPr defaultColWidth="9.109375" defaultRowHeight="13.2"/>
  <cols>
    <col min="1" max="1" width="53.88671875" style="1" customWidth="1"/>
    <col min="2" max="2" width="10" style="13" customWidth="1"/>
    <col min="3" max="3" width="8.88671875" style="13" customWidth="1"/>
    <col min="4" max="4" width="21" style="1" customWidth="1"/>
    <col min="5" max="5" width="6.5546875" style="1" hidden="1" customWidth="1"/>
    <col min="6" max="6" width="0.33203125" style="1" customWidth="1"/>
    <col min="7" max="7" width="12.33203125" style="1" customWidth="1"/>
    <col min="8" max="16384" width="9.109375" style="1"/>
  </cols>
  <sheetData>
    <row r="1" spans="1:7">
      <c r="A1" s="10"/>
      <c r="B1" s="314" t="s">
        <v>424</v>
      </c>
      <c r="C1" s="314"/>
      <c r="D1" s="314"/>
      <c r="E1" s="314"/>
      <c r="F1" s="314"/>
      <c r="G1" s="5"/>
    </row>
    <row r="2" spans="1:7">
      <c r="A2" s="11"/>
      <c r="B2" s="314" t="s">
        <v>415</v>
      </c>
      <c r="C2" s="314"/>
      <c r="D2" s="314"/>
      <c r="E2" s="314"/>
      <c r="F2" s="314"/>
      <c r="G2" s="6"/>
    </row>
    <row r="3" spans="1:7">
      <c r="A3" s="314" t="s">
        <v>416</v>
      </c>
      <c r="B3" s="314"/>
      <c r="C3" s="314"/>
      <c r="D3" s="314"/>
      <c r="E3" s="314"/>
      <c r="F3" s="314"/>
      <c r="G3" s="5"/>
    </row>
    <row r="4" spans="1:7">
      <c r="A4" s="10"/>
      <c r="B4" s="314" t="s">
        <v>410</v>
      </c>
      <c r="C4" s="314"/>
      <c r="D4" s="314"/>
      <c r="E4" s="314"/>
      <c r="F4" s="314"/>
      <c r="G4" s="5"/>
    </row>
    <row r="5" spans="1:7">
      <c r="A5" s="304" t="s">
        <v>414</v>
      </c>
      <c r="B5" s="304"/>
      <c r="C5" s="304"/>
      <c r="D5" s="304"/>
      <c r="E5" s="304"/>
      <c r="F5" s="304"/>
      <c r="G5" s="5"/>
    </row>
    <row r="6" spans="1:7">
      <c r="A6" s="10"/>
      <c r="B6" s="304" t="s">
        <v>417</v>
      </c>
      <c r="C6" s="304"/>
      <c r="D6" s="304"/>
      <c r="E6" s="304"/>
      <c r="F6" s="304"/>
      <c r="G6" s="5"/>
    </row>
    <row r="7" spans="1:7" ht="10.5" customHeight="1">
      <c r="A7" s="10"/>
      <c r="B7" s="9"/>
      <c r="C7" s="9"/>
      <c r="D7" s="9"/>
      <c r="E7" s="9"/>
      <c r="F7" s="12"/>
    </row>
    <row r="8" spans="1:7">
      <c r="A8" s="312" t="s">
        <v>107</v>
      </c>
      <c r="B8" s="312"/>
      <c r="C8" s="312"/>
      <c r="D8" s="312"/>
      <c r="E8" s="312"/>
      <c r="F8" s="312"/>
    </row>
    <row r="9" spans="1:7">
      <c r="A9" s="312" t="s">
        <v>108</v>
      </c>
      <c r="B9" s="312"/>
      <c r="C9" s="312"/>
      <c r="D9" s="312"/>
      <c r="E9" s="312"/>
      <c r="F9" s="312"/>
    </row>
    <row r="10" spans="1:7">
      <c r="A10" s="312" t="s">
        <v>360</v>
      </c>
      <c r="B10" s="312"/>
      <c r="C10" s="312"/>
      <c r="D10" s="312"/>
      <c r="E10" s="312"/>
      <c r="F10" s="312"/>
    </row>
    <row r="11" spans="1:7" ht="12" customHeight="1" thickBot="1">
      <c r="A11" s="313"/>
      <c r="B11" s="313"/>
      <c r="C11" s="313"/>
      <c r="D11" s="313"/>
      <c r="E11" s="313"/>
      <c r="F11" s="315"/>
    </row>
    <row r="12" spans="1:7" hidden="1">
      <c r="A12" s="316"/>
      <c r="B12" s="316"/>
      <c r="C12" s="316"/>
      <c r="D12" s="316"/>
      <c r="E12" s="316"/>
    </row>
    <row r="13" spans="1:7" hidden="1">
      <c r="A13" s="312"/>
      <c r="B13" s="312"/>
      <c r="C13" s="312"/>
      <c r="D13" s="312"/>
      <c r="E13" s="312"/>
    </row>
    <row r="14" spans="1:7" ht="13.8" thickBot="1">
      <c r="A14" s="313"/>
      <c r="B14" s="313"/>
      <c r="C14" s="313"/>
      <c r="D14" s="313"/>
      <c r="E14" s="313"/>
    </row>
    <row r="15" spans="1:7" ht="14.4" thickBot="1">
      <c r="A15" s="33" t="s">
        <v>0</v>
      </c>
      <c r="B15" s="34" t="s">
        <v>1</v>
      </c>
      <c r="C15" s="34" t="s">
        <v>2</v>
      </c>
      <c r="D15" s="35" t="s">
        <v>294</v>
      </c>
      <c r="E15" s="64"/>
    </row>
    <row r="16" spans="1:7" ht="14.4" thickBot="1">
      <c r="A16" s="36"/>
      <c r="B16" s="37"/>
      <c r="C16" s="37"/>
      <c r="D16" s="38">
        <f>D17+D23+D27+D30+D33+D38+D41+D44</f>
        <v>7800234.9799999995</v>
      </c>
    </row>
    <row r="17" spans="1:4" ht="40.5" customHeight="1">
      <c r="A17" s="39" t="s">
        <v>4</v>
      </c>
      <c r="B17" s="40" t="s">
        <v>5</v>
      </c>
      <c r="C17" s="40"/>
      <c r="D17" s="41">
        <f>D18+D19+D22+D21+D20+D25</f>
        <v>1650396.41</v>
      </c>
    </row>
    <row r="18" spans="1:4" ht="27.6">
      <c r="A18" s="44" t="s">
        <v>81</v>
      </c>
      <c r="B18" s="45" t="s">
        <v>5</v>
      </c>
      <c r="C18" s="46" t="s">
        <v>6</v>
      </c>
      <c r="D18" s="47">
        <v>317900</v>
      </c>
    </row>
    <row r="19" spans="1:4" ht="59.25" customHeight="1">
      <c r="A19" s="44" t="s">
        <v>83</v>
      </c>
      <c r="B19" s="45" t="s">
        <v>5</v>
      </c>
      <c r="C19" s="45" t="s">
        <v>7</v>
      </c>
      <c r="D19" s="47">
        <v>1237646.4099999999</v>
      </c>
    </row>
    <row r="20" spans="1:4" ht="13.8" hidden="1">
      <c r="A20" s="44" t="s">
        <v>132</v>
      </c>
      <c r="B20" s="45" t="s">
        <v>5</v>
      </c>
      <c r="C20" s="45" t="s">
        <v>131</v>
      </c>
      <c r="D20" s="47"/>
    </row>
    <row r="21" spans="1:4" ht="13.8">
      <c r="A21" s="44" t="s">
        <v>85</v>
      </c>
      <c r="B21" s="45" t="s">
        <v>5</v>
      </c>
      <c r="C21" s="45" t="s">
        <v>48</v>
      </c>
      <c r="D21" s="47">
        <v>3000</v>
      </c>
    </row>
    <row r="22" spans="1:4" ht="13.8">
      <c r="A22" s="44" t="s">
        <v>64</v>
      </c>
      <c r="B22" s="45" t="s">
        <v>5</v>
      </c>
      <c r="C22" s="45" t="s">
        <v>63</v>
      </c>
      <c r="D22" s="47">
        <v>1000</v>
      </c>
    </row>
    <row r="23" spans="1:4" ht="13.8" hidden="1">
      <c r="A23" s="58" t="s">
        <v>9</v>
      </c>
      <c r="B23" s="62" t="s">
        <v>6</v>
      </c>
      <c r="C23" s="61"/>
      <c r="D23" s="59">
        <f>SUM(D24)</f>
        <v>0</v>
      </c>
    </row>
    <row r="24" spans="1:4" s="67" customFormat="1" ht="13.8" hidden="1">
      <c r="A24" s="63" t="s">
        <v>10</v>
      </c>
      <c r="B24" s="65" t="s">
        <v>6</v>
      </c>
      <c r="C24" s="66" t="s">
        <v>12</v>
      </c>
      <c r="D24" s="52">
        <v>0</v>
      </c>
    </row>
    <row r="25" spans="1:4" s="67" customFormat="1" ht="13.8">
      <c r="A25" s="63" t="s">
        <v>10</v>
      </c>
      <c r="B25" s="65" t="s">
        <v>6</v>
      </c>
      <c r="C25" s="66"/>
      <c r="D25" s="52">
        <f>D26</f>
        <v>90850</v>
      </c>
    </row>
    <row r="26" spans="1:4" s="67" customFormat="1" ht="13.8">
      <c r="A26" s="63" t="s">
        <v>406</v>
      </c>
      <c r="B26" s="65" t="s">
        <v>6</v>
      </c>
      <c r="C26" s="66" t="s">
        <v>12</v>
      </c>
      <c r="D26" s="52">
        <v>90850</v>
      </c>
    </row>
    <row r="27" spans="1:4" ht="27.6">
      <c r="A27" s="42" t="s">
        <v>11</v>
      </c>
      <c r="B27" s="43" t="s">
        <v>12</v>
      </c>
      <c r="C27" s="43"/>
      <c r="D27" s="48">
        <f>SUM(D28:D29)</f>
        <v>122870</v>
      </c>
    </row>
    <row r="28" spans="1:4" s="67" customFormat="1" ht="13.8">
      <c r="A28" s="63" t="s">
        <v>26</v>
      </c>
      <c r="B28" s="65" t="s">
        <v>12</v>
      </c>
      <c r="C28" s="65" t="s">
        <v>6</v>
      </c>
      <c r="D28" s="53">
        <v>22000</v>
      </c>
    </row>
    <row r="29" spans="1:4" s="67" customFormat="1" ht="41.4">
      <c r="A29" s="68" t="s">
        <v>88</v>
      </c>
      <c r="B29" s="54" t="s">
        <v>12</v>
      </c>
      <c r="C29" s="54" t="s">
        <v>13</v>
      </c>
      <c r="D29" s="69">
        <v>100870</v>
      </c>
    </row>
    <row r="30" spans="1:4" ht="13.8">
      <c r="A30" s="42" t="s">
        <v>56</v>
      </c>
      <c r="B30" s="43" t="s">
        <v>7</v>
      </c>
      <c r="C30" s="43"/>
      <c r="D30" s="48">
        <f>SUM(D31:D32)</f>
        <v>1378532.5699999998</v>
      </c>
    </row>
    <row r="31" spans="1:4" s="67" customFormat="1" ht="13.8">
      <c r="A31" s="44" t="s">
        <v>273</v>
      </c>
      <c r="B31" s="46" t="s">
        <v>7</v>
      </c>
      <c r="C31" s="46" t="s">
        <v>13</v>
      </c>
      <c r="D31" s="52">
        <v>776132.57</v>
      </c>
    </row>
    <row r="32" spans="1:4" s="67" customFormat="1" ht="13.8">
      <c r="A32" s="44" t="s">
        <v>90</v>
      </c>
      <c r="B32" s="46" t="s">
        <v>7</v>
      </c>
      <c r="C32" s="46" t="s">
        <v>49</v>
      </c>
      <c r="D32" s="52">
        <v>602400</v>
      </c>
    </row>
    <row r="33" spans="1:4" ht="13.8">
      <c r="A33" s="42" t="s">
        <v>102</v>
      </c>
      <c r="B33" s="43" t="s">
        <v>15</v>
      </c>
      <c r="C33" s="43"/>
      <c r="D33" s="48">
        <f>SUM(D34:D37)</f>
        <v>1424380</v>
      </c>
    </row>
    <row r="34" spans="1:4" s="67" customFormat="1" ht="0.75" customHeight="1">
      <c r="A34" s="44" t="s">
        <v>128</v>
      </c>
      <c r="B34" s="45" t="s">
        <v>15</v>
      </c>
      <c r="C34" s="45" t="s">
        <v>5</v>
      </c>
      <c r="D34" s="49">
        <v>0</v>
      </c>
    </row>
    <row r="35" spans="1:4" s="67" customFormat="1" ht="13.8">
      <c r="A35" s="44" t="s">
        <v>55</v>
      </c>
      <c r="B35" s="45" t="s">
        <v>15</v>
      </c>
      <c r="C35" s="45" t="s">
        <v>6</v>
      </c>
      <c r="D35" s="49">
        <v>131000</v>
      </c>
    </row>
    <row r="36" spans="1:4" s="67" customFormat="1" ht="13.8">
      <c r="A36" s="44" t="s">
        <v>16</v>
      </c>
      <c r="B36" s="46" t="s">
        <v>15</v>
      </c>
      <c r="C36" s="46" t="s">
        <v>12</v>
      </c>
      <c r="D36" s="49">
        <v>441300</v>
      </c>
    </row>
    <row r="37" spans="1:4" s="67" customFormat="1" ht="27.6">
      <c r="A37" s="44" t="s">
        <v>106</v>
      </c>
      <c r="B37" s="45" t="s">
        <v>15</v>
      </c>
      <c r="C37" s="45" t="s">
        <v>15</v>
      </c>
      <c r="D37" s="49">
        <v>852080</v>
      </c>
    </row>
    <row r="38" spans="1:4" ht="13.8">
      <c r="A38" s="42" t="s">
        <v>97</v>
      </c>
      <c r="B38" s="43" t="s">
        <v>17</v>
      </c>
      <c r="C38" s="43"/>
      <c r="D38" s="48">
        <f>SUM(D39:D40)</f>
        <v>2967656</v>
      </c>
    </row>
    <row r="39" spans="1:4" s="67" customFormat="1" ht="13.8">
      <c r="A39" s="63" t="s">
        <v>18</v>
      </c>
      <c r="B39" s="65" t="s">
        <v>17</v>
      </c>
      <c r="C39" s="65" t="s">
        <v>5</v>
      </c>
      <c r="D39" s="53">
        <v>2093256</v>
      </c>
    </row>
    <row r="40" spans="1:4" s="67" customFormat="1" ht="13.8">
      <c r="A40" s="44" t="s">
        <v>99</v>
      </c>
      <c r="B40" s="46" t="s">
        <v>17</v>
      </c>
      <c r="C40" s="46" t="s">
        <v>7</v>
      </c>
      <c r="D40" s="49">
        <v>874400</v>
      </c>
    </row>
    <row r="41" spans="1:4" ht="13.8">
      <c r="A41" s="42" t="s">
        <v>19</v>
      </c>
      <c r="B41" s="43" t="s">
        <v>14</v>
      </c>
      <c r="C41" s="43"/>
      <c r="D41" s="48">
        <f>D42+D43</f>
        <v>255400</v>
      </c>
    </row>
    <row r="42" spans="1:4" s="67" customFormat="1" ht="13.8">
      <c r="A42" s="57" t="s">
        <v>61</v>
      </c>
      <c r="B42" s="55" t="s">
        <v>14</v>
      </c>
      <c r="C42" s="56" t="s">
        <v>5</v>
      </c>
      <c r="D42" s="51">
        <v>127900</v>
      </c>
    </row>
    <row r="43" spans="1:4" s="67" customFormat="1" ht="13.8">
      <c r="A43" s="284" t="s">
        <v>361</v>
      </c>
      <c r="B43" s="55" t="s">
        <v>14</v>
      </c>
      <c r="C43" s="56" t="s">
        <v>12</v>
      </c>
      <c r="D43" s="51">
        <v>127500</v>
      </c>
    </row>
    <row r="44" spans="1:4" ht="13.8">
      <c r="A44" s="60" t="s">
        <v>100</v>
      </c>
      <c r="B44" s="43" t="s">
        <v>48</v>
      </c>
      <c r="C44" s="43"/>
      <c r="D44" s="48">
        <f>SUM(D45)</f>
        <v>1000</v>
      </c>
    </row>
    <row r="45" spans="1:4" s="67" customFormat="1" ht="13.8">
      <c r="A45" s="50" t="s">
        <v>65</v>
      </c>
      <c r="B45" s="46" t="s">
        <v>48</v>
      </c>
      <c r="C45" s="45" t="s">
        <v>5</v>
      </c>
      <c r="D45" s="47">
        <v>1000</v>
      </c>
    </row>
  </sheetData>
  <mergeCells count="13">
    <mergeCell ref="A12:E12"/>
    <mergeCell ref="A13:E13"/>
    <mergeCell ref="A14:E14"/>
    <mergeCell ref="B1:F1"/>
    <mergeCell ref="B2:F2"/>
    <mergeCell ref="A3:F3"/>
    <mergeCell ref="B4:F4"/>
    <mergeCell ref="B6:F6"/>
    <mergeCell ref="A8:F8"/>
    <mergeCell ref="A9:F9"/>
    <mergeCell ref="A10:F10"/>
    <mergeCell ref="A11:F11"/>
    <mergeCell ref="A5:F5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15"/>
  <sheetViews>
    <sheetView tabSelected="1" view="pageBreakPreview" zoomScale="75" zoomScaleSheetLayoutView="75" workbookViewId="0">
      <selection activeCell="B2" sqref="B2:D2"/>
    </sheetView>
  </sheetViews>
  <sheetFormatPr defaultColWidth="60.109375" defaultRowHeight="16.8"/>
  <cols>
    <col min="1" max="1" width="76.44140625" style="150" customWidth="1"/>
    <col min="2" max="2" width="23.88671875" style="153" customWidth="1"/>
    <col min="3" max="3" width="8" style="151" customWidth="1"/>
    <col min="4" max="4" width="23" style="152" customWidth="1"/>
    <col min="5" max="5" width="17.88671875" style="152" hidden="1" customWidth="1"/>
    <col min="6" max="6" width="17.6640625" style="152" hidden="1" customWidth="1"/>
    <col min="7" max="16384" width="60.109375" style="150"/>
  </cols>
  <sheetData>
    <row r="1" spans="1:6">
      <c r="A1" s="275"/>
      <c r="B1" s="319" t="s">
        <v>425</v>
      </c>
      <c r="C1" s="319"/>
      <c r="D1" s="319"/>
      <c r="E1" s="276"/>
      <c r="F1" s="276"/>
    </row>
    <row r="2" spans="1:6">
      <c r="A2" s="275"/>
      <c r="B2" s="319" t="s">
        <v>418</v>
      </c>
      <c r="C2" s="319"/>
      <c r="D2" s="319"/>
      <c r="E2" s="276"/>
      <c r="F2" s="276"/>
    </row>
    <row r="3" spans="1:6">
      <c r="A3" s="275"/>
      <c r="B3" s="319" t="s">
        <v>419</v>
      </c>
      <c r="C3" s="319"/>
      <c r="D3" s="319"/>
      <c r="E3" s="276"/>
      <c r="F3" s="276"/>
    </row>
    <row r="4" spans="1:6">
      <c r="A4" s="275"/>
      <c r="B4" s="319" t="s">
        <v>420</v>
      </c>
      <c r="C4" s="319"/>
      <c r="D4" s="319"/>
      <c r="E4" s="276"/>
      <c r="F4" s="276"/>
    </row>
    <row r="5" spans="1:6">
      <c r="A5" s="275"/>
      <c r="B5" s="291"/>
      <c r="C5" s="291"/>
      <c r="D5" s="291" t="s">
        <v>421</v>
      </c>
      <c r="E5" s="276"/>
      <c r="F5" s="276"/>
    </row>
    <row r="6" spans="1:6">
      <c r="A6" s="275"/>
      <c r="B6" s="319" t="s">
        <v>422</v>
      </c>
      <c r="C6" s="319"/>
      <c r="D6" s="319"/>
      <c r="E6" s="276"/>
      <c r="F6" s="276"/>
    </row>
    <row r="8" spans="1:6">
      <c r="A8" s="317" t="s">
        <v>134</v>
      </c>
      <c r="B8" s="317"/>
      <c r="C8" s="317"/>
      <c r="D8" s="317"/>
      <c r="E8" s="150"/>
      <c r="F8" s="150"/>
    </row>
    <row r="9" spans="1:6">
      <c r="A9" s="317" t="s">
        <v>135</v>
      </c>
      <c r="B9" s="317"/>
      <c r="C9" s="317"/>
      <c r="D9" s="317"/>
      <c r="E9" s="150"/>
      <c r="F9" s="150"/>
    </row>
    <row r="10" spans="1:6">
      <c r="A10" s="317" t="s">
        <v>136</v>
      </c>
      <c r="B10" s="317"/>
      <c r="C10" s="317"/>
      <c r="D10" s="317"/>
      <c r="E10" s="150"/>
      <c r="F10" s="150"/>
    </row>
    <row r="11" spans="1:6">
      <c r="A11" s="318" t="s">
        <v>362</v>
      </c>
      <c r="B11" s="318"/>
      <c r="C11" s="318"/>
      <c r="D11" s="318"/>
      <c r="E11" s="150"/>
      <c r="F11" s="150"/>
    </row>
    <row r="13" spans="1:6" ht="17.399999999999999" thickBot="1"/>
    <row r="14" spans="1:6" s="157" customFormat="1" ht="39" customHeight="1" thickBot="1">
      <c r="A14" s="155" t="s">
        <v>0</v>
      </c>
      <c r="B14" s="154" t="s">
        <v>72</v>
      </c>
      <c r="C14" s="254" t="s">
        <v>3</v>
      </c>
      <c r="D14" s="266" t="s">
        <v>138</v>
      </c>
      <c r="E14" s="156" t="s">
        <v>137</v>
      </c>
      <c r="F14" s="156" t="s">
        <v>138</v>
      </c>
    </row>
    <row r="15" spans="1:6" ht="17.399999999999999" thickBot="1">
      <c r="A15" s="230" t="s">
        <v>139</v>
      </c>
      <c r="B15" s="158"/>
      <c r="C15" s="255"/>
      <c r="D15" s="159">
        <f>D16+D37+D44+D56+D85+D52</f>
        <v>5294038.57</v>
      </c>
      <c r="E15" s="160" t="e">
        <f>E16+E37+E44+#REF!+E56+E85+#REF!+#REF!+#REF!+#REF!+#REF!+#REF!+#REF!+#REF!+#REF!+#REF!+#REF!+#REF!+#REF!+#REF!</f>
        <v>#REF!</v>
      </c>
      <c r="F15" s="159" t="e">
        <f>F16+F37+F44+#REF!+F56+F85+#REF!+#REF!+#REF!+#REF!+#REF!+#REF!+#REF!+#REF!+#REF!+#REF!+#REF!+#REF!+#REF!+#REF!</f>
        <v>#REF!</v>
      </c>
    </row>
    <row r="16" spans="1:6" ht="50.4">
      <c r="A16" s="231" t="s">
        <v>367</v>
      </c>
      <c r="B16" s="228" t="s">
        <v>140</v>
      </c>
      <c r="C16" s="256"/>
      <c r="D16" s="161">
        <f>D17+D29+D21+D25+D33</f>
        <v>103870</v>
      </c>
      <c r="E16" s="162" t="e">
        <f>E17+E29</f>
        <v>#REF!</v>
      </c>
      <c r="F16" s="161" t="e">
        <f>F17+F29</f>
        <v>#REF!</v>
      </c>
    </row>
    <row r="17" spans="1:6" s="157" customFormat="1" ht="50.4">
      <c r="A17" s="232" t="s">
        <v>370</v>
      </c>
      <c r="B17" s="163" t="s">
        <v>141</v>
      </c>
      <c r="C17" s="257"/>
      <c r="D17" s="164">
        <f>D18</f>
        <v>1000</v>
      </c>
      <c r="E17" s="165" t="e">
        <f>E18+#REF!+#REF!</f>
        <v>#REF!</v>
      </c>
      <c r="F17" s="164" t="e">
        <f>F18+#REF!+#REF!</f>
        <v>#REF!</v>
      </c>
    </row>
    <row r="18" spans="1:6" ht="33.6">
      <c r="A18" s="233" t="s">
        <v>142</v>
      </c>
      <c r="B18" s="166" t="s">
        <v>143</v>
      </c>
      <c r="C18" s="258"/>
      <c r="D18" s="167">
        <f t="shared" ref="D18:F19" si="0">D19</f>
        <v>1000</v>
      </c>
      <c r="E18" s="168">
        <f t="shared" si="0"/>
        <v>100000</v>
      </c>
      <c r="F18" s="167">
        <f t="shared" si="0"/>
        <v>100000</v>
      </c>
    </row>
    <row r="19" spans="1:6" ht="33.6">
      <c r="A19" s="234" t="s">
        <v>144</v>
      </c>
      <c r="B19" s="166" t="s">
        <v>145</v>
      </c>
      <c r="C19" s="258"/>
      <c r="D19" s="167">
        <f t="shared" si="0"/>
        <v>1000</v>
      </c>
      <c r="E19" s="168">
        <f t="shared" si="0"/>
        <v>100000</v>
      </c>
      <c r="F19" s="167">
        <f t="shared" si="0"/>
        <v>100000</v>
      </c>
    </row>
    <row r="20" spans="1:6" ht="32.25" customHeight="1">
      <c r="A20" s="235" t="s">
        <v>77</v>
      </c>
      <c r="B20" s="166" t="s">
        <v>145</v>
      </c>
      <c r="C20" s="258">
        <v>240</v>
      </c>
      <c r="D20" s="167">
        <v>1000</v>
      </c>
      <c r="E20" s="168">
        <f>'[1]Ведом. 2016'!H743</f>
        <v>100000</v>
      </c>
      <c r="F20" s="167">
        <f>'[1]Ведом. 2016'!I743</f>
        <v>100000</v>
      </c>
    </row>
    <row r="21" spans="1:6" ht="33.6">
      <c r="A21" s="232" t="s">
        <v>371</v>
      </c>
      <c r="B21" s="163" t="s">
        <v>146</v>
      </c>
      <c r="C21" s="258"/>
      <c r="D21" s="164">
        <f>D22</f>
        <v>99870</v>
      </c>
      <c r="E21" s="165">
        <f t="shared" ref="E21:F27" si="1">E22</f>
        <v>20000</v>
      </c>
      <c r="F21" s="164">
        <f t="shared" si="1"/>
        <v>20000</v>
      </c>
    </row>
    <row r="22" spans="1:6">
      <c r="A22" s="235" t="s">
        <v>147</v>
      </c>
      <c r="B22" s="166" t="s">
        <v>148</v>
      </c>
      <c r="C22" s="258"/>
      <c r="D22" s="167">
        <f>D23</f>
        <v>99870</v>
      </c>
      <c r="E22" s="168">
        <f t="shared" si="1"/>
        <v>20000</v>
      </c>
      <c r="F22" s="167">
        <f t="shared" si="1"/>
        <v>20000</v>
      </c>
    </row>
    <row r="23" spans="1:6" ht="36.75" customHeight="1">
      <c r="A23" s="235" t="s">
        <v>144</v>
      </c>
      <c r="B23" s="166" t="s">
        <v>149</v>
      </c>
      <c r="C23" s="258"/>
      <c r="D23" s="167">
        <f>D24</f>
        <v>99870</v>
      </c>
      <c r="E23" s="168">
        <f t="shared" si="1"/>
        <v>20000</v>
      </c>
      <c r="F23" s="167">
        <f t="shared" si="1"/>
        <v>20000</v>
      </c>
    </row>
    <row r="24" spans="1:6" ht="36.75" customHeight="1">
      <c r="A24" s="235" t="s">
        <v>77</v>
      </c>
      <c r="B24" s="166" t="s">
        <v>149</v>
      </c>
      <c r="C24" s="258">
        <v>240</v>
      </c>
      <c r="D24" s="167">
        <v>99870</v>
      </c>
      <c r="E24" s="168">
        <f>'[1]Ведом. 2016'!H752</f>
        <v>20000</v>
      </c>
      <c r="F24" s="167">
        <f>'[1]Ведом. 2016'!I752</f>
        <v>20000</v>
      </c>
    </row>
    <row r="25" spans="1:6" ht="50.4">
      <c r="A25" s="232" t="s">
        <v>369</v>
      </c>
      <c r="B25" s="163" t="s">
        <v>150</v>
      </c>
      <c r="C25" s="258"/>
      <c r="D25" s="164">
        <f>D26</f>
        <v>1000</v>
      </c>
      <c r="E25" s="165">
        <f t="shared" si="1"/>
        <v>400</v>
      </c>
      <c r="F25" s="164">
        <f t="shared" si="1"/>
        <v>400</v>
      </c>
    </row>
    <row r="26" spans="1:6" ht="33.6">
      <c r="A26" s="235" t="s">
        <v>151</v>
      </c>
      <c r="B26" s="166" t="s">
        <v>152</v>
      </c>
      <c r="C26" s="258"/>
      <c r="D26" s="167">
        <f>D27</f>
        <v>1000</v>
      </c>
      <c r="E26" s="168">
        <f t="shared" si="1"/>
        <v>400</v>
      </c>
      <c r="F26" s="167">
        <f t="shared" si="1"/>
        <v>400</v>
      </c>
    </row>
    <row r="27" spans="1:6">
      <c r="A27" s="235" t="s">
        <v>153</v>
      </c>
      <c r="B27" s="166" t="s">
        <v>154</v>
      </c>
      <c r="C27" s="258"/>
      <c r="D27" s="167">
        <f>D28</f>
        <v>1000</v>
      </c>
      <c r="E27" s="168">
        <f t="shared" si="1"/>
        <v>400</v>
      </c>
      <c r="F27" s="167">
        <f t="shared" si="1"/>
        <v>400</v>
      </c>
    </row>
    <row r="28" spans="1:6" ht="36.75" customHeight="1">
      <c r="A28" s="235" t="s">
        <v>77</v>
      </c>
      <c r="B28" s="166" t="s">
        <v>154</v>
      </c>
      <c r="C28" s="258">
        <v>240</v>
      </c>
      <c r="D28" s="167">
        <v>1000</v>
      </c>
      <c r="E28" s="168">
        <f>'[1]Ведом. 2016'!H756</f>
        <v>400</v>
      </c>
      <c r="F28" s="167">
        <f>'[1]Ведом. 2016'!I756</f>
        <v>400</v>
      </c>
    </row>
    <row r="29" spans="1:6" ht="33.6">
      <c r="A29" s="232" t="s">
        <v>384</v>
      </c>
      <c r="B29" s="163" t="s">
        <v>155</v>
      </c>
      <c r="C29" s="258"/>
      <c r="D29" s="164">
        <f>D30</f>
        <v>1000</v>
      </c>
      <c r="E29" s="165">
        <f t="shared" ref="E29:F35" si="2">E30</f>
        <v>696000</v>
      </c>
      <c r="F29" s="164">
        <f t="shared" si="2"/>
        <v>696000</v>
      </c>
    </row>
    <row r="30" spans="1:6">
      <c r="A30" s="235" t="s">
        <v>156</v>
      </c>
      <c r="B30" s="166" t="s">
        <v>157</v>
      </c>
      <c r="C30" s="258"/>
      <c r="D30" s="167">
        <f>D31</f>
        <v>1000</v>
      </c>
      <c r="E30" s="168">
        <f t="shared" si="2"/>
        <v>696000</v>
      </c>
      <c r="F30" s="167">
        <f t="shared" si="2"/>
        <v>696000</v>
      </c>
    </row>
    <row r="31" spans="1:6">
      <c r="A31" s="235" t="s">
        <v>158</v>
      </c>
      <c r="B31" s="166" t="s">
        <v>159</v>
      </c>
      <c r="C31" s="258"/>
      <c r="D31" s="167">
        <f>D32</f>
        <v>1000</v>
      </c>
      <c r="E31" s="168">
        <f t="shared" si="2"/>
        <v>696000</v>
      </c>
      <c r="F31" s="167">
        <f t="shared" si="2"/>
        <v>696000</v>
      </c>
    </row>
    <row r="32" spans="1:6" ht="36.75" customHeight="1">
      <c r="A32" s="235" t="s">
        <v>77</v>
      </c>
      <c r="B32" s="166" t="s">
        <v>159</v>
      </c>
      <c r="C32" s="258">
        <v>240</v>
      </c>
      <c r="D32" s="167">
        <v>1000</v>
      </c>
      <c r="E32" s="168">
        <f>'[1]Ведом. 2016'!H767</f>
        <v>696000</v>
      </c>
      <c r="F32" s="167">
        <f>'[1]Ведом. 2016'!I767</f>
        <v>696000</v>
      </c>
    </row>
    <row r="33" spans="1:6" ht="50.4">
      <c r="A33" s="232" t="s">
        <v>374</v>
      </c>
      <c r="B33" s="163" t="s">
        <v>160</v>
      </c>
      <c r="C33" s="258"/>
      <c r="D33" s="164">
        <f>D34</f>
        <v>1000</v>
      </c>
      <c r="E33" s="165">
        <f t="shared" si="2"/>
        <v>7583380</v>
      </c>
      <c r="F33" s="164">
        <f t="shared" si="2"/>
        <v>15707380</v>
      </c>
    </row>
    <row r="34" spans="1:6" ht="33.6">
      <c r="A34" s="235" t="s">
        <v>161</v>
      </c>
      <c r="B34" s="166" t="s">
        <v>162</v>
      </c>
      <c r="C34" s="258"/>
      <c r="D34" s="167">
        <f>D35</f>
        <v>1000</v>
      </c>
      <c r="E34" s="168">
        <f t="shared" si="2"/>
        <v>7583380</v>
      </c>
      <c r="F34" s="167">
        <f t="shared" si="2"/>
        <v>15707380</v>
      </c>
    </row>
    <row r="35" spans="1:6" ht="33.6">
      <c r="A35" s="235" t="s">
        <v>163</v>
      </c>
      <c r="B35" s="166" t="s">
        <v>164</v>
      </c>
      <c r="C35" s="258"/>
      <c r="D35" s="167">
        <f>D36</f>
        <v>1000</v>
      </c>
      <c r="E35" s="168">
        <f t="shared" si="2"/>
        <v>7583380</v>
      </c>
      <c r="F35" s="167">
        <f t="shared" si="2"/>
        <v>15707380</v>
      </c>
    </row>
    <row r="36" spans="1:6" ht="36.75" customHeight="1">
      <c r="A36" s="235" t="s">
        <v>77</v>
      </c>
      <c r="B36" s="166" t="s">
        <v>164</v>
      </c>
      <c r="C36" s="258">
        <v>240</v>
      </c>
      <c r="D36" s="167">
        <v>1000</v>
      </c>
      <c r="E36" s="168">
        <f>'[1]Ведом. 2016'!H771</f>
        <v>7583380</v>
      </c>
      <c r="F36" s="167">
        <f>'[1]Ведом. 2016'!I771</f>
        <v>15707380</v>
      </c>
    </row>
    <row r="37" spans="1:6" s="157" customFormat="1" ht="67.2">
      <c r="A37" s="232" t="s">
        <v>385</v>
      </c>
      <c r="B37" s="169" t="s">
        <v>165</v>
      </c>
      <c r="C37" s="257"/>
      <c r="D37" s="164">
        <f>D38+D41</f>
        <v>21000</v>
      </c>
      <c r="E37" s="165">
        <f>E38</f>
        <v>460000</v>
      </c>
      <c r="F37" s="164">
        <f>F38</f>
        <v>470000</v>
      </c>
    </row>
    <row r="38" spans="1:6" ht="18">
      <c r="A38" s="235" t="s">
        <v>166</v>
      </c>
      <c r="B38" s="170" t="s">
        <v>167</v>
      </c>
      <c r="C38" s="258"/>
      <c r="D38" s="167">
        <f>D39</f>
        <v>11000</v>
      </c>
      <c r="E38" s="168">
        <f>E41+E39</f>
        <v>460000</v>
      </c>
      <c r="F38" s="167">
        <f>F41+F39</f>
        <v>470000</v>
      </c>
    </row>
    <row r="39" spans="1:6" ht="42" customHeight="1">
      <c r="A39" s="233" t="s">
        <v>168</v>
      </c>
      <c r="B39" s="170" t="s">
        <v>169</v>
      </c>
      <c r="C39" s="258"/>
      <c r="D39" s="167">
        <f>D40</f>
        <v>11000</v>
      </c>
      <c r="E39" s="168">
        <f>E40</f>
        <v>90000</v>
      </c>
      <c r="F39" s="167">
        <f>F40</f>
        <v>90000</v>
      </c>
    </row>
    <row r="40" spans="1:6" ht="33" customHeight="1">
      <c r="A40" s="235" t="s">
        <v>77</v>
      </c>
      <c r="B40" s="170" t="s">
        <v>169</v>
      </c>
      <c r="C40" s="258">
        <v>240</v>
      </c>
      <c r="D40" s="167">
        <v>11000</v>
      </c>
      <c r="E40" s="168">
        <f>'[1]Ведом. 2016'!H121</f>
        <v>90000</v>
      </c>
      <c r="F40" s="167">
        <f>'[1]Ведом. 2016'!I121</f>
        <v>90000</v>
      </c>
    </row>
    <row r="41" spans="1:6" ht="18">
      <c r="A41" s="235" t="s">
        <v>170</v>
      </c>
      <c r="B41" s="170" t="s">
        <v>171</v>
      </c>
      <c r="C41" s="258"/>
      <c r="D41" s="167">
        <f>D42</f>
        <v>10000</v>
      </c>
      <c r="E41" s="168">
        <f>E42</f>
        <v>370000</v>
      </c>
      <c r="F41" s="167">
        <f>F42</f>
        <v>380000</v>
      </c>
    </row>
    <row r="42" spans="1:6" ht="33.6">
      <c r="A42" s="235" t="s">
        <v>172</v>
      </c>
      <c r="B42" s="170" t="s">
        <v>173</v>
      </c>
      <c r="C42" s="258"/>
      <c r="D42" s="167">
        <f>D43</f>
        <v>10000</v>
      </c>
      <c r="E42" s="168">
        <f>'[1]Ведом. 2016'!H123</f>
        <v>370000</v>
      </c>
      <c r="F42" s="167">
        <f>'[1]Ведом. 2016'!I123</f>
        <v>380000</v>
      </c>
    </row>
    <row r="43" spans="1:6" ht="33" customHeight="1">
      <c r="A43" s="235" t="s">
        <v>77</v>
      </c>
      <c r="B43" s="170" t="s">
        <v>173</v>
      </c>
      <c r="C43" s="258">
        <v>240</v>
      </c>
      <c r="D43" s="167">
        <v>10000</v>
      </c>
      <c r="E43" s="168">
        <f>'[1]Ведом. 2016'!H124</f>
        <v>70000</v>
      </c>
      <c r="F43" s="167">
        <f>'[1]Ведом. 2016'!I124</f>
        <v>70000</v>
      </c>
    </row>
    <row r="44" spans="1:6" ht="50.4">
      <c r="A44" s="231" t="s">
        <v>386</v>
      </c>
      <c r="B44" s="228" t="s">
        <v>174</v>
      </c>
      <c r="C44" s="256"/>
      <c r="D44" s="161">
        <f>D45</f>
        <v>441800</v>
      </c>
      <c r="E44" s="162" t="e">
        <f>#REF!+#REF!+#REF!+#REF!</f>
        <v>#REF!</v>
      </c>
      <c r="F44" s="161" t="e">
        <f>#REF!+#REF!+#REF!+#REF!</f>
        <v>#REF!</v>
      </c>
    </row>
    <row r="45" spans="1:6" ht="33.6">
      <c r="A45" s="235" t="s">
        <v>175</v>
      </c>
      <c r="B45" s="166" t="s">
        <v>176</v>
      </c>
      <c r="C45" s="258"/>
      <c r="D45" s="167">
        <f>D46+D48+D50+D51</f>
        <v>441800</v>
      </c>
      <c r="E45" s="168" t="e">
        <f>E46+E50+#REF!+#REF!</f>
        <v>#REF!</v>
      </c>
      <c r="F45" s="167" t="e">
        <f>F46+F50+#REF!+#REF!</f>
        <v>#REF!</v>
      </c>
    </row>
    <row r="46" spans="1:6">
      <c r="A46" s="171" t="s">
        <v>177</v>
      </c>
      <c r="B46" s="172" t="s">
        <v>178</v>
      </c>
      <c r="C46" s="258"/>
      <c r="D46" s="167">
        <f>D47</f>
        <v>1000</v>
      </c>
      <c r="E46" s="168">
        <f>E48</f>
        <v>25696400</v>
      </c>
      <c r="F46" s="167">
        <f>F48</f>
        <v>25696400</v>
      </c>
    </row>
    <row r="47" spans="1:6" ht="33.6">
      <c r="A47" s="235" t="s">
        <v>77</v>
      </c>
      <c r="B47" s="172" t="s">
        <v>178</v>
      </c>
      <c r="C47" s="258">
        <v>240</v>
      </c>
      <c r="D47" s="167">
        <v>1000</v>
      </c>
      <c r="E47" s="168">
        <f>'[1]Ведом. 2016'!H533</f>
        <v>625000</v>
      </c>
      <c r="F47" s="167">
        <f>'[1]Ведом. 2016'!I533</f>
        <v>900000</v>
      </c>
    </row>
    <row r="48" spans="1:6">
      <c r="A48" s="236" t="s">
        <v>179</v>
      </c>
      <c r="B48" s="173" t="s">
        <v>180</v>
      </c>
      <c r="C48" s="258"/>
      <c r="D48" s="167">
        <f>D49</f>
        <v>410800</v>
      </c>
      <c r="E48" s="168">
        <f>'[1]Ведом. 2016'!H208</f>
        <v>25696400</v>
      </c>
      <c r="F48" s="167">
        <f>'[1]Ведом. 2016'!I208</f>
        <v>25696400</v>
      </c>
    </row>
    <row r="49" spans="1:6" ht="33.6">
      <c r="A49" s="235" t="s">
        <v>77</v>
      </c>
      <c r="B49" s="172" t="s">
        <v>180</v>
      </c>
      <c r="C49" s="258">
        <v>240</v>
      </c>
      <c r="D49" s="167">
        <v>410800</v>
      </c>
      <c r="E49" s="168">
        <f>'[1]Ведом. 2016'!H535</f>
        <v>625000</v>
      </c>
      <c r="F49" s="167">
        <f>'[1]Ведом. 2016'!I535</f>
        <v>900000</v>
      </c>
    </row>
    <row r="50" spans="1:6">
      <c r="A50" s="171" t="s">
        <v>181</v>
      </c>
      <c r="B50" s="172" t="s">
        <v>182</v>
      </c>
      <c r="C50" s="258"/>
      <c r="D50" s="167">
        <v>29000</v>
      </c>
      <c r="E50" s="168" t="e">
        <f>E51+#REF!</f>
        <v>#REF!</v>
      </c>
      <c r="F50" s="167" t="e">
        <f>F51+#REF!</f>
        <v>#REF!</v>
      </c>
    </row>
    <row r="51" spans="1:6" ht="33.6">
      <c r="A51" s="235" t="s">
        <v>77</v>
      </c>
      <c r="B51" s="172" t="s">
        <v>182</v>
      </c>
      <c r="C51" s="258">
        <v>240</v>
      </c>
      <c r="D51" s="167">
        <v>1000</v>
      </c>
      <c r="E51" s="168">
        <f>'[1]Ведом. 2016'!H537</f>
        <v>625000</v>
      </c>
      <c r="F51" s="167">
        <f>'[1]Ведом. 2016'!I537</f>
        <v>900000</v>
      </c>
    </row>
    <row r="52" spans="1:6" ht="50.4">
      <c r="A52" s="231" t="s">
        <v>387</v>
      </c>
      <c r="B52" s="228" t="s">
        <v>183</v>
      </c>
      <c r="C52" s="256"/>
      <c r="D52" s="161">
        <f>D53</f>
        <v>776132.57</v>
      </c>
      <c r="E52" s="162" t="e">
        <f>#REF!+#REF!+#REF!+#REF!</f>
        <v>#REF!</v>
      </c>
      <c r="F52" s="161" t="e">
        <f>#REF!+#REF!+#REF!+#REF!</f>
        <v>#REF!</v>
      </c>
    </row>
    <row r="53" spans="1:6" ht="33.6">
      <c r="A53" s="174" t="s">
        <v>184</v>
      </c>
      <c r="B53" s="166" t="s">
        <v>185</v>
      </c>
      <c r="C53" s="258"/>
      <c r="D53" s="167">
        <f>D54</f>
        <v>776132.57</v>
      </c>
      <c r="E53" s="168" t="e">
        <f>E54+#REF!+#REF!+#REF!</f>
        <v>#REF!</v>
      </c>
      <c r="F53" s="167" t="e">
        <f>F54+#REF!+#REF!+#REF!</f>
        <v>#REF!</v>
      </c>
    </row>
    <row r="54" spans="1:6" ht="33.6">
      <c r="A54" s="171" t="s">
        <v>186</v>
      </c>
      <c r="B54" s="172" t="s">
        <v>187</v>
      </c>
      <c r="C54" s="258"/>
      <c r="D54" s="167">
        <f>D55</f>
        <v>776132.57</v>
      </c>
      <c r="E54" s="168" t="e">
        <f>#REF!</f>
        <v>#REF!</v>
      </c>
      <c r="F54" s="167" t="e">
        <f>#REF!</f>
        <v>#REF!</v>
      </c>
    </row>
    <row r="55" spans="1:6" ht="33.6">
      <c r="A55" s="235" t="s">
        <v>77</v>
      </c>
      <c r="B55" s="172" t="s">
        <v>187</v>
      </c>
      <c r="C55" s="258">
        <v>240</v>
      </c>
      <c r="D55" s="167">
        <v>776132.57</v>
      </c>
      <c r="E55" s="168">
        <f>'[1]Ведом. 2016'!H541</f>
        <v>2690000</v>
      </c>
      <c r="F55" s="167">
        <f>'[1]Ведом. 2016'!I541</f>
        <v>1649000</v>
      </c>
    </row>
    <row r="56" spans="1:6" ht="50.4">
      <c r="A56" s="232" t="s">
        <v>377</v>
      </c>
      <c r="B56" s="228" t="s">
        <v>188</v>
      </c>
      <c r="C56" s="258"/>
      <c r="D56" s="164">
        <f>D57+D73+D77+D81</f>
        <v>2968156</v>
      </c>
      <c r="E56" s="165" t="e">
        <f>E57+E73+E77+E81</f>
        <v>#REF!</v>
      </c>
      <c r="F56" s="164" t="e">
        <f>F57+F73+F77+F81</f>
        <v>#REF!</v>
      </c>
    </row>
    <row r="57" spans="1:6" s="157" customFormat="1" ht="50.4">
      <c r="A57" s="237" t="s">
        <v>378</v>
      </c>
      <c r="B57" s="163" t="s">
        <v>189</v>
      </c>
      <c r="C57" s="257"/>
      <c r="D57" s="164">
        <f>D58+D70</f>
        <v>2965156</v>
      </c>
      <c r="E57" s="165">
        <f>E58</f>
        <v>10614100</v>
      </c>
      <c r="F57" s="164">
        <f>F58</f>
        <v>10614100</v>
      </c>
    </row>
    <row r="58" spans="1:6">
      <c r="A58" s="238" t="s">
        <v>190</v>
      </c>
      <c r="B58" s="166" t="s">
        <v>191</v>
      </c>
      <c r="C58" s="258"/>
      <c r="D58" s="167">
        <f>D59+D66+D68</f>
        <v>2090756</v>
      </c>
      <c r="E58" s="168">
        <f>E59+E61</f>
        <v>10614100</v>
      </c>
      <c r="F58" s="167">
        <f>F59+F61</f>
        <v>10614100</v>
      </c>
    </row>
    <row r="59" spans="1:6" ht="33.6">
      <c r="A59" s="234" t="s">
        <v>98</v>
      </c>
      <c r="B59" s="166" t="s">
        <v>192</v>
      </c>
      <c r="C59" s="258"/>
      <c r="D59" s="167">
        <f>D60+D61+D63+D64+D65+D62</f>
        <v>2089756</v>
      </c>
      <c r="E59" s="168">
        <f>E60</f>
        <v>10269100</v>
      </c>
      <c r="F59" s="167">
        <f>F60</f>
        <v>10269100</v>
      </c>
    </row>
    <row r="60" spans="1:6">
      <c r="A60" s="235" t="s">
        <v>193</v>
      </c>
      <c r="B60" s="166" t="s">
        <v>192</v>
      </c>
      <c r="C60" s="258">
        <v>110</v>
      </c>
      <c r="D60" s="167">
        <v>1029700</v>
      </c>
      <c r="E60" s="168">
        <f>'[1]Ведом. 2016'!H411</f>
        <v>10269100</v>
      </c>
      <c r="F60" s="167">
        <f>'[1]Ведом. 2016'!I411</f>
        <v>10269100</v>
      </c>
    </row>
    <row r="61" spans="1:6" ht="33.6">
      <c r="A61" s="235" t="s">
        <v>77</v>
      </c>
      <c r="B61" s="166" t="s">
        <v>192</v>
      </c>
      <c r="C61" s="258">
        <v>240</v>
      </c>
      <c r="D61" s="167">
        <v>328800</v>
      </c>
      <c r="E61" s="168">
        <f>E63</f>
        <v>345000</v>
      </c>
      <c r="F61" s="167">
        <f>F63</f>
        <v>345000</v>
      </c>
    </row>
    <row r="62" spans="1:6">
      <c r="A62" s="235" t="s">
        <v>404</v>
      </c>
      <c r="B62" s="166" t="s">
        <v>192</v>
      </c>
      <c r="C62" s="258">
        <v>830</v>
      </c>
      <c r="D62" s="167">
        <v>3000</v>
      </c>
      <c r="E62" s="168"/>
      <c r="F62" s="167"/>
    </row>
    <row r="63" spans="1:6">
      <c r="A63" s="235" t="s">
        <v>79</v>
      </c>
      <c r="B63" s="166" t="s">
        <v>192</v>
      </c>
      <c r="C63" s="258">
        <v>850</v>
      </c>
      <c r="D63" s="167">
        <v>29000</v>
      </c>
      <c r="E63" s="168">
        <f>'[1]Ведом. 2016'!H413</f>
        <v>345000</v>
      </c>
      <c r="F63" s="167">
        <f>'[1]Ведом. 2016'!I413</f>
        <v>345000</v>
      </c>
    </row>
    <row r="64" spans="1:6">
      <c r="A64" s="235" t="s">
        <v>397</v>
      </c>
      <c r="B64" s="166" t="s">
        <v>407</v>
      </c>
      <c r="C64" s="299">
        <v>240</v>
      </c>
      <c r="D64" s="167">
        <v>564500</v>
      </c>
      <c r="E64" s="168"/>
      <c r="F64" s="167"/>
    </row>
    <row r="65" spans="1:6" ht="33.6">
      <c r="A65" s="235" t="s">
        <v>408</v>
      </c>
      <c r="B65" s="166" t="s">
        <v>409</v>
      </c>
      <c r="C65" s="299">
        <v>240</v>
      </c>
      <c r="D65" s="167">
        <v>134756</v>
      </c>
      <c r="E65" s="168"/>
      <c r="F65" s="167"/>
    </row>
    <row r="66" spans="1:6">
      <c r="A66" s="238" t="s">
        <v>194</v>
      </c>
      <c r="B66" s="166" t="s">
        <v>195</v>
      </c>
      <c r="C66" s="150"/>
      <c r="D66" s="167">
        <f>D67</f>
        <v>500</v>
      </c>
      <c r="E66" s="168" t="e">
        <f>E68+E72</f>
        <v>#REF!</v>
      </c>
      <c r="F66" s="167" t="e">
        <f>F68+F72</f>
        <v>#REF!</v>
      </c>
    </row>
    <row r="67" spans="1:6" ht="33.6">
      <c r="A67" s="235" t="s">
        <v>77</v>
      </c>
      <c r="B67" s="166" t="s">
        <v>195</v>
      </c>
      <c r="C67" s="258">
        <v>240</v>
      </c>
      <c r="D67" s="167">
        <v>500</v>
      </c>
      <c r="E67" s="168"/>
      <c r="F67" s="167"/>
    </row>
    <row r="68" spans="1:6">
      <c r="A68" s="239" t="s">
        <v>196</v>
      </c>
      <c r="B68" s="166" t="s">
        <v>197</v>
      </c>
      <c r="C68" s="258"/>
      <c r="D68" s="167">
        <f>D69</f>
        <v>500</v>
      </c>
      <c r="E68" s="168">
        <f>E70</f>
        <v>15267900</v>
      </c>
      <c r="F68" s="167">
        <f>F70</f>
        <v>15267900</v>
      </c>
    </row>
    <row r="69" spans="1:6" ht="33.6">
      <c r="A69" s="235" t="s">
        <v>77</v>
      </c>
      <c r="B69" s="166" t="s">
        <v>197</v>
      </c>
      <c r="C69" s="258">
        <v>240</v>
      </c>
      <c r="D69" s="167">
        <v>500</v>
      </c>
      <c r="E69" s="168"/>
      <c r="F69" s="167"/>
    </row>
    <row r="70" spans="1:6" ht="50.4">
      <c r="A70" s="235" t="s">
        <v>341</v>
      </c>
      <c r="B70" s="166" t="s">
        <v>198</v>
      </c>
      <c r="C70" s="258"/>
      <c r="D70" s="167">
        <f>D71+D72</f>
        <v>874400</v>
      </c>
      <c r="E70" s="168">
        <f>'[1]Ведом. 2016'!H416</f>
        <v>15267900</v>
      </c>
      <c r="F70" s="167">
        <f>'[1]Ведом. 2016'!I416</f>
        <v>15267900</v>
      </c>
    </row>
    <row r="71" spans="1:6" ht="33.6">
      <c r="A71" s="235" t="s">
        <v>74</v>
      </c>
      <c r="B71" s="166" t="s">
        <v>198</v>
      </c>
      <c r="C71" s="258">
        <v>120</v>
      </c>
      <c r="D71" s="167">
        <v>675400</v>
      </c>
      <c r="E71" s="168" t="e">
        <f>E72</f>
        <v>#REF!</v>
      </c>
      <c r="F71" s="167" t="e">
        <f>F72</f>
        <v>#REF!</v>
      </c>
    </row>
    <row r="72" spans="1:6" ht="33.6">
      <c r="A72" s="235" t="s">
        <v>77</v>
      </c>
      <c r="B72" s="166" t="s">
        <v>198</v>
      </c>
      <c r="C72" s="258">
        <v>240</v>
      </c>
      <c r="D72" s="167">
        <v>199000</v>
      </c>
      <c r="E72" s="168" t="e">
        <f>#REF!</f>
        <v>#REF!</v>
      </c>
      <c r="F72" s="167" t="e">
        <f>#REF!</f>
        <v>#REF!</v>
      </c>
    </row>
    <row r="73" spans="1:6" s="157" customFormat="1" ht="33.6">
      <c r="A73" s="240" t="s">
        <v>379</v>
      </c>
      <c r="B73" s="163" t="s">
        <v>199</v>
      </c>
      <c r="C73" s="257"/>
      <c r="D73" s="164">
        <f>D74</f>
        <v>1000</v>
      </c>
      <c r="E73" s="165" t="e">
        <f>E74+#REF!+#REF!</f>
        <v>#REF!</v>
      </c>
      <c r="F73" s="164" t="e">
        <f>F74+#REF!+#REF!</f>
        <v>#REF!</v>
      </c>
    </row>
    <row r="74" spans="1:6" ht="23.25" customHeight="1">
      <c r="A74" s="171" t="s">
        <v>200</v>
      </c>
      <c r="B74" s="166" t="s">
        <v>201</v>
      </c>
      <c r="C74" s="258"/>
      <c r="D74" s="167">
        <f>D75</f>
        <v>1000</v>
      </c>
      <c r="E74" s="168" t="e">
        <f>E75+#REF!+#REF!+#REF!</f>
        <v>#REF!</v>
      </c>
      <c r="F74" s="167" t="e">
        <f>F75+#REF!+#REF!+#REF!</f>
        <v>#REF!</v>
      </c>
    </row>
    <row r="75" spans="1:6">
      <c r="A75" s="175" t="s">
        <v>104</v>
      </c>
      <c r="B75" s="166" t="s">
        <v>202</v>
      </c>
      <c r="C75" s="258"/>
      <c r="D75" s="167">
        <f>D76</f>
        <v>1000</v>
      </c>
      <c r="E75" s="168">
        <f>E76</f>
        <v>15267900</v>
      </c>
      <c r="F75" s="167">
        <f>F76</f>
        <v>15267900</v>
      </c>
    </row>
    <row r="76" spans="1:6" ht="33.6">
      <c r="A76" s="235" t="s">
        <v>77</v>
      </c>
      <c r="B76" s="166" t="s">
        <v>202</v>
      </c>
      <c r="C76" s="258">
        <v>240</v>
      </c>
      <c r="D76" s="167">
        <v>1000</v>
      </c>
      <c r="E76" s="168">
        <f>'[1]Ведом. 2016'!H417</f>
        <v>15267900</v>
      </c>
      <c r="F76" s="167">
        <f>'[1]Ведом. 2016'!I417</f>
        <v>15267900</v>
      </c>
    </row>
    <row r="77" spans="1:6" s="157" customFormat="1">
      <c r="A77" s="241" t="s">
        <v>380</v>
      </c>
      <c r="B77" s="163" t="s">
        <v>203</v>
      </c>
      <c r="C77" s="257"/>
      <c r="D77" s="164">
        <f>D78</f>
        <v>1000</v>
      </c>
      <c r="E77" s="165" t="e">
        <f>E78+#REF!+#REF!</f>
        <v>#REF!</v>
      </c>
      <c r="F77" s="164" t="e">
        <f>F78+#REF!+#REF!</f>
        <v>#REF!</v>
      </c>
    </row>
    <row r="78" spans="1:6" ht="33.6">
      <c r="A78" s="171" t="s">
        <v>204</v>
      </c>
      <c r="B78" s="166" t="s">
        <v>205</v>
      </c>
      <c r="C78" s="258"/>
      <c r="D78" s="167">
        <f t="shared" ref="D78:F79" si="3">D79</f>
        <v>1000</v>
      </c>
      <c r="E78" s="168">
        <f t="shared" si="3"/>
        <v>33000</v>
      </c>
      <c r="F78" s="167">
        <f t="shared" si="3"/>
        <v>34000</v>
      </c>
    </row>
    <row r="79" spans="1:6">
      <c r="A79" s="242" t="s">
        <v>206</v>
      </c>
      <c r="B79" s="166" t="s">
        <v>207</v>
      </c>
      <c r="C79" s="258"/>
      <c r="D79" s="167">
        <f t="shared" si="3"/>
        <v>1000</v>
      </c>
      <c r="E79" s="168">
        <f t="shared" si="3"/>
        <v>33000</v>
      </c>
      <c r="F79" s="167">
        <f t="shared" si="3"/>
        <v>34000</v>
      </c>
    </row>
    <row r="80" spans="1:6" ht="33.6">
      <c r="A80" s="235" t="s">
        <v>77</v>
      </c>
      <c r="B80" s="166" t="s">
        <v>207</v>
      </c>
      <c r="C80" s="258">
        <v>240</v>
      </c>
      <c r="D80" s="167">
        <v>1000</v>
      </c>
      <c r="E80" s="168">
        <f>'[1]Ведом. 2016'!H355</f>
        <v>33000</v>
      </c>
      <c r="F80" s="167">
        <f>'[1]Ведом. 2016'!I355</f>
        <v>34000</v>
      </c>
    </row>
    <row r="81" spans="1:6" s="157" customFormat="1" ht="37.5" customHeight="1">
      <c r="A81" s="243" t="s">
        <v>388</v>
      </c>
      <c r="B81" s="163" t="s">
        <v>208</v>
      </c>
      <c r="C81" s="257"/>
      <c r="D81" s="164">
        <f>D82</f>
        <v>1000</v>
      </c>
      <c r="E81" s="165" t="e">
        <f>E82</f>
        <v>#REF!</v>
      </c>
      <c r="F81" s="164" t="e">
        <f>F82</f>
        <v>#REF!</v>
      </c>
    </row>
    <row r="82" spans="1:6" s="177" customFormat="1" ht="34.5" customHeight="1">
      <c r="A82" s="176" t="s">
        <v>209</v>
      </c>
      <c r="B82" s="166" t="s">
        <v>210</v>
      </c>
      <c r="C82" s="258"/>
      <c r="D82" s="167">
        <f>D83</f>
        <v>1000</v>
      </c>
      <c r="E82" s="168" t="e">
        <f>E83+#REF!</f>
        <v>#REF!</v>
      </c>
      <c r="F82" s="167" t="e">
        <f>F83+#REF!</f>
        <v>#REF!</v>
      </c>
    </row>
    <row r="83" spans="1:6" s="177" customFormat="1" ht="18" customHeight="1">
      <c r="A83" s="176" t="s">
        <v>101</v>
      </c>
      <c r="B83" s="166" t="s">
        <v>211</v>
      </c>
      <c r="C83" s="258"/>
      <c r="D83" s="167">
        <f>D84</f>
        <v>1000</v>
      </c>
      <c r="E83" s="168" t="e">
        <f>E84+#REF!+#REF!</f>
        <v>#REF!</v>
      </c>
      <c r="F83" s="167" t="e">
        <f>F84+#REF!+#REF!</f>
        <v>#REF!</v>
      </c>
    </row>
    <row r="84" spans="1:6" ht="33.6">
      <c r="A84" s="235" t="s">
        <v>77</v>
      </c>
      <c r="B84" s="166" t="s">
        <v>211</v>
      </c>
      <c r="C84" s="258">
        <v>240</v>
      </c>
      <c r="D84" s="167">
        <v>1000</v>
      </c>
      <c r="E84" s="168">
        <f>'[1]Ведом. 2016'!H480</f>
        <v>2515400</v>
      </c>
      <c r="F84" s="167">
        <f>'[1]Ведом. 2016'!I480</f>
        <v>2515400</v>
      </c>
    </row>
    <row r="85" spans="1:6" s="157" customFormat="1" ht="21.75" customHeight="1">
      <c r="A85" s="232" t="s">
        <v>376</v>
      </c>
      <c r="B85" s="267" t="s">
        <v>212</v>
      </c>
      <c r="C85" s="257"/>
      <c r="D85" s="164">
        <f>D86</f>
        <v>983080</v>
      </c>
      <c r="E85" s="165" t="e">
        <f>E86+E90+#REF!</f>
        <v>#REF!</v>
      </c>
      <c r="F85" s="164" t="e">
        <f>F86+F90+#REF!</f>
        <v>#REF!</v>
      </c>
    </row>
    <row r="86" spans="1:6" ht="20.25" customHeight="1">
      <c r="A86" s="174" t="s">
        <v>213</v>
      </c>
      <c r="B86" s="166" t="s">
        <v>214</v>
      </c>
      <c r="C86" s="258"/>
      <c r="D86" s="167">
        <f>D89+D87</f>
        <v>983080</v>
      </c>
      <c r="E86" s="168">
        <f>E87</f>
        <v>240000</v>
      </c>
      <c r="F86" s="167">
        <f>F87</f>
        <v>240000</v>
      </c>
    </row>
    <row r="87" spans="1:6" ht="19.5" customHeight="1">
      <c r="A87" s="171" t="s">
        <v>215</v>
      </c>
      <c r="B87" s="166" t="s">
        <v>216</v>
      </c>
      <c r="C87" s="258"/>
      <c r="D87" s="167">
        <f>D88</f>
        <v>131000</v>
      </c>
      <c r="E87" s="168">
        <f>E88+E89</f>
        <v>240000</v>
      </c>
      <c r="F87" s="167">
        <f>F88+F89</f>
        <v>240000</v>
      </c>
    </row>
    <row r="88" spans="1:6" ht="36.75" customHeight="1">
      <c r="A88" s="235" t="s">
        <v>77</v>
      </c>
      <c r="B88" s="166" t="s">
        <v>216</v>
      </c>
      <c r="C88" s="258">
        <v>240</v>
      </c>
      <c r="D88" s="167">
        <v>131000</v>
      </c>
      <c r="E88" s="168">
        <f>'[1]Ведом. 2016'!H499</f>
        <v>80000</v>
      </c>
      <c r="F88" s="167">
        <f>'[1]Ведом. 2016'!I499</f>
        <v>80000</v>
      </c>
    </row>
    <row r="89" spans="1:6" ht="33.6">
      <c r="A89" s="171" t="s">
        <v>217</v>
      </c>
      <c r="B89" s="166" t="s">
        <v>218</v>
      </c>
      <c r="C89" s="258"/>
      <c r="D89" s="167">
        <v>852080</v>
      </c>
      <c r="E89" s="168">
        <f>'[1]Ведом. 2016'!H359</f>
        <v>160000</v>
      </c>
      <c r="F89" s="167">
        <f>'[1]Ведом. 2016'!I359</f>
        <v>160000</v>
      </c>
    </row>
    <row r="90" spans="1:6">
      <c r="A90" s="235" t="s">
        <v>94</v>
      </c>
      <c r="B90" s="166" t="s">
        <v>218</v>
      </c>
      <c r="C90" s="258">
        <v>610</v>
      </c>
      <c r="D90" s="167">
        <v>852080</v>
      </c>
      <c r="E90" s="168" t="e">
        <f>#REF!</f>
        <v>#REF!</v>
      </c>
      <c r="F90" s="167" t="e">
        <f>#REF!</f>
        <v>#REF!</v>
      </c>
    </row>
    <row r="91" spans="1:6" ht="50.4">
      <c r="A91" s="244" t="s">
        <v>219</v>
      </c>
      <c r="B91" s="229" t="s">
        <v>220</v>
      </c>
      <c r="C91" s="259"/>
      <c r="D91" s="178">
        <f>D92+D95+D100+D103</f>
        <v>2506196.41</v>
      </c>
      <c r="E91" s="179" t="e">
        <f>#REF!+E92+#REF!+#REF!+E95+#REF!</f>
        <v>#REF!</v>
      </c>
      <c r="F91" s="178" t="e">
        <f>#REF!+F92+#REF!+#REF!+F95+#REF!</f>
        <v>#REF!</v>
      </c>
    </row>
    <row r="92" spans="1:6" s="157" customFormat="1">
      <c r="A92" s="245" t="s">
        <v>82</v>
      </c>
      <c r="B92" s="180" t="s">
        <v>221</v>
      </c>
      <c r="C92" s="260"/>
      <c r="D92" s="181">
        <f t="shared" ref="D92:F93" si="4">D93</f>
        <v>317900</v>
      </c>
      <c r="E92" s="182">
        <f t="shared" si="4"/>
        <v>1553000</v>
      </c>
      <c r="F92" s="181">
        <f t="shared" si="4"/>
        <v>1553000</v>
      </c>
    </row>
    <row r="93" spans="1:6">
      <c r="A93" s="246" t="s">
        <v>20</v>
      </c>
      <c r="B93" s="183" t="s">
        <v>222</v>
      </c>
      <c r="C93" s="261"/>
      <c r="D93" s="184">
        <f t="shared" si="4"/>
        <v>317900</v>
      </c>
      <c r="E93" s="185">
        <f t="shared" si="4"/>
        <v>1553000</v>
      </c>
      <c r="F93" s="184">
        <f t="shared" si="4"/>
        <v>1553000</v>
      </c>
    </row>
    <row r="94" spans="1:6" ht="33.6">
      <c r="A94" s="246" t="s">
        <v>74</v>
      </c>
      <c r="B94" s="183" t="s">
        <v>222</v>
      </c>
      <c r="C94" s="261" t="s">
        <v>75</v>
      </c>
      <c r="D94" s="184">
        <v>317900</v>
      </c>
      <c r="E94" s="185">
        <f>'[1]Ведом. 2016'!H45</f>
        <v>1553000</v>
      </c>
      <c r="F94" s="184">
        <f>'[1]Ведом. 2016'!I45</f>
        <v>1553000</v>
      </c>
    </row>
    <row r="95" spans="1:6" s="189" customFormat="1" ht="20.25" customHeight="1">
      <c r="A95" s="245" t="s">
        <v>84</v>
      </c>
      <c r="B95" s="186" t="s">
        <v>223</v>
      </c>
      <c r="C95" s="260"/>
      <c r="D95" s="187">
        <f>D96</f>
        <v>1236646.4099999999</v>
      </c>
      <c r="E95" s="188">
        <f>E96</f>
        <v>19005100</v>
      </c>
      <c r="F95" s="187">
        <f>F96</f>
        <v>19005100</v>
      </c>
    </row>
    <row r="96" spans="1:6">
      <c r="A96" s="246" t="s">
        <v>76</v>
      </c>
      <c r="B96" s="190" t="s">
        <v>224</v>
      </c>
      <c r="C96" s="261"/>
      <c r="D96" s="184">
        <f>D97+D98+D99</f>
        <v>1236646.4099999999</v>
      </c>
      <c r="E96" s="184">
        <f>E97+E98+E99</f>
        <v>19005100</v>
      </c>
      <c r="F96" s="184">
        <f>F97+F98+F99</f>
        <v>19005100</v>
      </c>
    </row>
    <row r="97" spans="1:6" ht="33.6">
      <c r="A97" s="246" t="s">
        <v>74</v>
      </c>
      <c r="B97" s="190" t="s">
        <v>224</v>
      </c>
      <c r="C97" s="261" t="s">
        <v>75</v>
      </c>
      <c r="D97" s="184">
        <v>345900</v>
      </c>
      <c r="E97" s="185">
        <f>'[1]Ведом. 2016'!H50</f>
        <v>13805500</v>
      </c>
      <c r="F97" s="184">
        <f>'[1]Ведом. 2016'!I50</f>
        <v>13805500</v>
      </c>
    </row>
    <row r="98" spans="1:6" ht="33.6">
      <c r="A98" s="247" t="s">
        <v>77</v>
      </c>
      <c r="B98" s="190" t="s">
        <v>224</v>
      </c>
      <c r="C98" s="261" t="s">
        <v>78</v>
      </c>
      <c r="D98" s="184">
        <v>386246.41</v>
      </c>
      <c r="E98" s="185">
        <f>'[1]Ведом. 2016'!H51</f>
        <v>5116600</v>
      </c>
      <c r="F98" s="184">
        <f>'[1]Ведом. 2016'!I51</f>
        <v>5116600</v>
      </c>
    </row>
    <row r="99" spans="1:6">
      <c r="A99" s="248" t="s">
        <v>79</v>
      </c>
      <c r="B99" s="190" t="s">
        <v>224</v>
      </c>
      <c r="C99" s="261" t="s">
        <v>80</v>
      </c>
      <c r="D99" s="184">
        <v>504500</v>
      </c>
      <c r="E99" s="185">
        <f>'[1]Ведом. 2016'!H53</f>
        <v>83000</v>
      </c>
      <c r="F99" s="184">
        <f>'[1]Ведом. 2016'!I53</f>
        <v>83000</v>
      </c>
    </row>
    <row r="100" spans="1:6" s="157" customFormat="1">
      <c r="A100" s="249" t="s">
        <v>225</v>
      </c>
      <c r="B100" s="186" t="s">
        <v>226</v>
      </c>
      <c r="C100" s="260"/>
      <c r="D100" s="181">
        <f>D101</f>
        <v>3000</v>
      </c>
      <c r="E100" s="182"/>
      <c r="F100" s="181"/>
    </row>
    <row r="101" spans="1:6" ht="50.4">
      <c r="A101" s="250" t="s">
        <v>89</v>
      </c>
      <c r="B101" s="190" t="s">
        <v>227</v>
      </c>
      <c r="C101" s="261"/>
      <c r="D101" s="184">
        <f>D102</f>
        <v>3000</v>
      </c>
      <c r="E101" s="185"/>
      <c r="F101" s="184"/>
    </row>
    <row r="102" spans="1:6">
      <c r="A102" s="251" t="s">
        <v>85</v>
      </c>
      <c r="B102" s="190" t="s">
        <v>227</v>
      </c>
      <c r="C102" s="261" t="s">
        <v>86</v>
      </c>
      <c r="D102" s="184">
        <v>3000</v>
      </c>
      <c r="E102" s="185"/>
      <c r="F102" s="184"/>
    </row>
    <row r="103" spans="1:6" s="157" customFormat="1">
      <c r="A103" s="245" t="s">
        <v>64</v>
      </c>
      <c r="B103" s="186" t="s">
        <v>228</v>
      </c>
      <c r="C103" s="262"/>
      <c r="D103" s="181">
        <f>D104+D108+D112+D106</f>
        <v>948650</v>
      </c>
      <c r="E103" s="182" t="e">
        <f>E104+#REF!+#REF!</f>
        <v>#REF!</v>
      </c>
      <c r="F103" s="181" t="e">
        <f>F104+#REF!+#REF!</f>
        <v>#REF!</v>
      </c>
    </row>
    <row r="104" spans="1:6" ht="50.4">
      <c r="A104" s="246" t="s">
        <v>96</v>
      </c>
      <c r="B104" s="190" t="s">
        <v>229</v>
      </c>
      <c r="C104" s="263"/>
      <c r="D104" s="184">
        <f>D105</f>
        <v>602400</v>
      </c>
      <c r="E104" s="185">
        <f>E105</f>
        <v>30000</v>
      </c>
      <c r="F104" s="184">
        <f>F105</f>
        <v>30000</v>
      </c>
    </row>
    <row r="105" spans="1:6" ht="33.6">
      <c r="A105" s="246" t="s">
        <v>74</v>
      </c>
      <c r="B105" s="190" t="s">
        <v>229</v>
      </c>
      <c r="C105" s="264" t="s">
        <v>75</v>
      </c>
      <c r="D105" s="184">
        <v>602400</v>
      </c>
      <c r="E105" s="185">
        <f>'[1]Ведом. 2016'!H194</f>
        <v>30000</v>
      </c>
      <c r="F105" s="184">
        <f>'[1]Ведом. 2016'!I194</f>
        <v>30000</v>
      </c>
    </row>
    <row r="106" spans="1:6">
      <c r="A106" s="298" t="s">
        <v>10</v>
      </c>
      <c r="B106" s="190" t="s">
        <v>239</v>
      </c>
      <c r="C106" s="264" t="s">
        <v>75</v>
      </c>
      <c r="D106" s="184">
        <v>90850</v>
      </c>
      <c r="E106" s="185"/>
      <c r="F106" s="184"/>
    </row>
    <row r="107" spans="1:6" s="193" customFormat="1">
      <c r="A107" s="252" t="s">
        <v>91</v>
      </c>
      <c r="B107" s="183" t="s">
        <v>230</v>
      </c>
      <c r="C107" s="261"/>
      <c r="D107" s="191">
        <f>D108</f>
        <v>127900</v>
      </c>
      <c r="E107" s="192" t="e">
        <f>E108+#REF!+#REF!</f>
        <v>#REF!</v>
      </c>
      <c r="F107" s="191" t="e">
        <f>F108+#REF!+#REF!</f>
        <v>#REF!</v>
      </c>
    </row>
    <row r="108" spans="1:6" s="193" customFormat="1">
      <c r="A108" s="251" t="s">
        <v>92</v>
      </c>
      <c r="B108" s="183" t="s">
        <v>230</v>
      </c>
      <c r="C108" s="261" t="s">
        <v>93</v>
      </c>
      <c r="D108" s="191">
        <v>127900</v>
      </c>
      <c r="E108" s="192">
        <f>'[1]Ведом. 2016'!H101</f>
        <v>0</v>
      </c>
      <c r="F108" s="191">
        <f>'[1]Ведом. 2016'!I101</f>
        <v>0</v>
      </c>
    </row>
    <row r="109" spans="1:6" ht="1.5" customHeight="1">
      <c r="A109" s="246" t="s">
        <v>21</v>
      </c>
      <c r="B109" s="190" t="s">
        <v>231</v>
      </c>
      <c r="C109" s="261"/>
      <c r="D109" s="184">
        <f>D110+D111</f>
        <v>0</v>
      </c>
      <c r="E109" s="184" t="e">
        <f>E110+E111+#REF!</f>
        <v>#REF!</v>
      </c>
      <c r="F109" s="184" t="e">
        <f>F110+F111+#REF!</f>
        <v>#REF!</v>
      </c>
    </row>
    <row r="110" spans="1:6" ht="34.200000000000003" hidden="1" thickBot="1">
      <c r="A110" s="246" t="s">
        <v>74</v>
      </c>
      <c r="B110" s="190" t="s">
        <v>231</v>
      </c>
      <c r="C110" s="261" t="s">
        <v>75</v>
      </c>
      <c r="D110" s="184">
        <v>0</v>
      </c>
      <c r="E110" s="185">
        <f>'[1]Ведом. 2016'!H54</f>
        <v>1038000</v>
      </c>
      <c r="F110" s="184">
        <f>'[1]Ведом. 2016'!I54</f>
        <v>1038000</v>
      </c>
    </row>
    <row r="111" spans="1:6" ht="34.200000000000003" hidden="1" thickBot="1">
      <c r="A111" s="247" t="s">
        <v>77</v>
      </c>
      <c r="B111" s="190" t="s">
        <v>231</v>
      </c>
      <c r="C111" s="261" t="s">
        <v>78</v>
      </c>
      <c r="D111" s="184">
        <v>0</v>
      </c>
      <c r="E111" s="185">
        <f>'[1]Ведом. 2016'!H55</f>
        <v>1038000</v>
      </c>
      <c r="F111" s="184">
        <f>'[1]Ведом. 2016'!I55</f>
        <v>1038000</v>
      </c>
    </row>
    <row r="112" spans="1:6">
      <c r="A112" s="247" t="s">
        <v>382</v>
      </c>
      <c r="B112" s="190" t="s">
        <v>359</v>
      </c>
      <c r="C112" s="261"/>
      <c r="D112" s="184">
        <f>D113</f>
        <v>127500</v>
      </c>
      <c r="E112" s="286"/>
      <c r="F112" s="285"/>
    </row>
    <row r="113" spans="1:6" ht="17.399999999999999" thickBot="1">
      <c r="A113" s="251" t="s">
        <v>92</v>
      </c>
      <c r="B113" s="183" t="s">
        <v>363</v>
      </c>
      <c r="C113" s="261" t="s">
        <v>93</v>
      </c>
      <c r="D113" s="191">
        <v>127500</v>
      </c>
      <c r="E113" s="286"/>
      <c r="F113" s="285"/>
    </row>
    <row r="114" spans="1:6" s="157" customFormat="1" ht="17.399999999999999" thickBot="1">
      <c r="A114" s="253" t="s">
        <v>232</v>
      </c>
      <c r="B114" s="194"/>
      <c r="C114" s="265"/>
      <c r="D114" s="195">
        <f>D15+D91</f>
        <v>7800234.9800000004</v>
      </c>
      <c r="E114" s="195" t="e">
        <f>E15+E91</f>
        <v>#REF!</v>
      </c>
      <c r="F114" s="195" t="e">
        <f>F15+F91</f>
        <v>#REF!</v>
      </c>
    </row>
    <row r="115" spans="1:6">
      <c r="E115" s="152" t="e">
        <f>'[1]Ведом. 2016'!H768-'МЦП По ЦСР 2018'!E114</f>
        <v>#REF!</v>
      </c>
      <c r="F115" s="152" t="e">
        <f>'[1]Ведом. 2016'!I768-'МЦП По ЦСР 2018'!F114</f>
        <v>#REF!</v>
      </c>
    </row>
  </sheetData>
  <mergeCells count="9">
    <mergeCell ref="A8:D8"/>
    <mergeCell ref="A9:D9"/>
    <mergeCell ref="A10:D10"/>
    <mergeCell ref="A11:D11"/>
    <mergeCell ref="B1:D1"/>
    <mergeCell ref="B2:D2"/>
    <mergeCell ref="B4:D4"/>
    <mergeCell ref="B6:D6"/>
    <mergeCell ref="B3:D3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источники2018</vt:lpstr>
      <vt:lpstr>доходы18</vt:lpstr>
      <vt:lpstr>ведомственная2018</vt:lpstr>
      <vt:lpstr>функциональн. 2018</vt:lpstr>
      <vt:lpstr>МЦП По ЦСР 2018</vt:lpstr>
      <vt:lpstr>Лист2</vt:lpstr>
      <vt:lpstr>ведомственная2018!Область_печати</vt:lpstr>
      <vt:lpstr>'МЦП По ЦСР 2018'!Область_печати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BEST</cp:lastModifiedBy>
  <cp:lastPrinted>2017-11-27T08:24:15Z</cp:lastPrinted>
  <dcterms:created xsi:type="dcterms:W3CDTF">1996-10-08T23:32:33Z</dcterms:created>
  <dcterms:modified xsi:type="dcterms:W3CDTF">2018-07-20T08:48:29Z</dcterms:modified>
</cp:coreProperties>
</file>